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2 - EDITAIS BIBILIOTECA 2025 - MEDO\1 - PAC 2025\"/>
    </mc:Choice>
  </mc:AlternateContent>
  <xr:revisionPtr revIDLastSave="0" documentId="13_ncr:1_{C86347DC-BC51-41CA-9987-6F8A2A3BB356}" xr6:coauthVersionLast="36" xr6:coauthVersionMax="47" xr10:uidLastSave="{00000000-0000-0000-0000-000000000000}"/>
  <bookViews>
    <workbookView xWindow="0" yWindow="0" windowWidth="20490" windowHeight="7545" xr2:uid="{B3D1BF9F-BDE0-4A21-A946-2A7127717B55}"/>
  </bookViews>
  <sheets>
    <sheet name="Por Secretaria" sheetId="1" r:id="rId1"/>
    <sheet name="Agrupados" sheetId="2" r:id="rId2"/>
  </sheets>
  <definedNames>
    <definedName name="_xlnm._FilterDatabase" localSheetId="0" hidden="1">'Por Secretaria'!$A$193:$K$217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2" i="1" l="1"/>
  <c r="F111" i="1" l="1"/>
  <c r="F24" i="1"/>
  <c r="F177" i="1"/>
  <c r="F84" i="1"/>
  <c r="F89" i="1"/>
  <c r="F90" i="1"/>
  <c r="F23" i="1"/>
  <c r="F44" i="2" l="1"/>
  <c r="D92" i="1" l="1"/>
  <c r="F92" i="1" s="1"/>
  <c r="D93" i="1"/>
  <c r="F93" i="1" s="1"/>
  <c r="D94" i="1"/>
  <c r="F94" i="1" s="1"/>
  <c r="D95" i="1"/>
  <c r="F95" i="1" s="1"/>
  <c r="D96" i="1"/>
  <c r="F96" i="1" s="1"/>
  <c r="D99" i="1"/>
  <c r="F181" i="1"/>
  <c r="D179" i="1"/>
  <c r="F179" i="1" s="1"/>
  <c r="D188" i="1"/>
  <c r="F188" i="1" s="1"/>
  <c r="D20" i="2"/>
  <c r="D19" i="2"/>
  <c r="D18" i="2"/>
  <c r="D17" i="2"/>
  <c r="D13" i="2"/>
  <c r="D12" i="2"/>
  <c r="D11" i="2"/>
  <c r="D5" i="2"/>
  <c r="D221" i="1"/>
  <c r="D211" i="1"/>
  <c r="D210" i="1"/>
  <c r="D207" i="1"/>
  <c r="D205" i="1"/>
  <c r="D201" i="1"/>
  <c r="D200" i="1"/>
  <c r="D198" i="1"/>
  <c r="D194" i="1"/>
  <c r="D184" i="1"/>
  <c r="D174" i="1"/>
  <c r="F150" i="1"/>
  <c r="D150" i="1"/>
  <c r="D144" i="1"/>
  <c r="D143" i="1"/>
  <c r="D120" i="1"/>
  <c r="D117" i="1"/>
  <c r="D104" i="1"/>
  <c r="D85" i="1"/>
  <c r="D75" i="1"/>
  <c r="D62" i="1"/>
  <c r="D61" i="1"/>
  <c r="D56" i="1"/>
  <c r="D55" i="1"/>
  <c r="D53" i="1"/>
  <c r="D48" i="1"/>
  <c r="D46" i="1"/>
  <c r="D45" i="1"/>
  <c r="D44" i="1"/>
  <c r="D9" i="1"/>
  <c r="F156" i="1"/>
  <c r="F60" i="1" l="1"/>
  <c r="F211" i="1" l="1"/>
  <c r="F203" i="1"/>
  <c r="F201" i="1"/>
  <c r="F43" i="2" l="1"/>
  <c r="F144" i="1"/>
  <c r="F143" i="1"/>
  <c r="F174" i="1" l="1"/>
  <c r="F170" i="1"/>
  <c r="F207" i="1"/>
  <c r="F210" i="1"/>
  <c r="F20" i="2"/>
  <c r="F212" i="1"/>
  <c r="F198" i="1"/>
  <c r="F194" i="1"/>
  <c r="F221" i="1"/>
  <c r="F75" i="1" l="1"/>
  <c r="F11" i="2"/>
  <c r="F83" i="1"/>
  <c r="F120" i="1"/>
  <c r="F113" i="1"/>
  <c r="F104" i="1"/>
  <c r="F117" i="1"/>
  <c r="F18" i="2"/>
  <c r="F17" i="2"/>
  <c r="F42" i="2" l="1"/>
  <c r="F35" i="2"/>
  <c r="F25" i="2"/>
  <c r="F19" i="2"/>
  <c r="F13" i="2"/>
  <c r="F12" i="2"/>
  <c r="F5" i="2"/>
  <c r="F217" i="1"/>
  <c r="D214" i="1"/>
  <c r="F214" i="1" s="1"/>
  <c r="F208" i="1"/>
  <c r="F204" i="1"/>
  <c r="F186" i="1"/>
  <c r="F185" i="1"/>
  <c r="F183" i="1"/>
  <c r="F169" i="1" l="1"/>
  <c r="F168" i="1"/>
  <c r="F166" i="1"/>
  <c r="F164" i="1"/>
  <c r="D163" i="1"/>
  <c r="F163" i="1" s="1"/>
  <c r="F162" i="1"/>
  <c r="D157" i="1"/>
  <c r="F157" i="1" s="1"/>
  <c r="F91" i="1"/>
  <c r="F88" i="1"/>
  <c r="F87" i="1"/>
  <c r="F82" i="1"/>
  <c r="F81" i="1"/>
  <c r="F72" i="1"/>
  <c r="F65" i="1"/>
  <c r="F64" i="1"/>
  <c r="F61" i="1"/>
  <c r="F62" i="1"/>
  <c r="F48" i="1"/>
  <c r="F46" i="1"/>
  <c r="F45" i="1"/>
  <c r="F44" i="1"/>
  <c r="F56" i="1"/>
  <c r="F55" i="1"/>
  <c r="F53" i="1"/>
  <c r="F50" i="1"/>
  <c r="F20" i="1"/>
  <c r="D10" i="1"/>
  <c r="F10" i="1" s="1"/>
  <c r="F9" i="1"/>
  <c r="F85" i="1"/>
  <c r="F190" i="1" l="1"/>
  <c r="F31" i="2" l="1"/>
  <c r="F184" i="1"/>
  <c r="F175" i="1"/>
  <c r="F38" i="2" l="1"/>
  <c r="F37" i="2"/>
  <c r="F36" i="2"/>
  <c r="F178" i="1"/>
  <c r="F142" i="1" l="1"/>
  <c r="F134" i="1"/>
  <c r="F133" i="1"/>
  <c r="F125" i="1" l="1"/>
  <c r="F146" i="1"/>
  <c r="F30" i="2" l="1"/>
  <c r="F26" i="2" l="1"/>
  <c r="F69" i="1"/>
</calcChain>
</file>

<file path=xl/sharedStrings.xml><?xml version="1.0" encoding="utf-8"?>
<sst xmlns="http://schemas.openxmlformats.org/spreadsheetml/2006/main" count="1505" uniqueCount="350">
  <si>
    <t>PLANO ANUAL DE CONTRATAÇÕES</t>
  </si>
  <si>
    <t>Sequência</t>
  </si>
  <si>
    <t>Objeto da Licitação</t>
  </si>
  <si>
    <t>Valor total estimado</t>
  </si>
  <si>
    <t>Valor estimado com recursos próprios</t>
  </si>
  <si>
    <t>Valor estimado com recursos de Convênio (se houver)</t>
  </si>
  <si>
    <t>Contrato ou Ata de Registro de Preços</t>
  </si>
  <si>
    <t>Material ou Serviço</t>
  </si>
  <si>
    <t>Renovação (Sim ou Não)</t>
  </si>
  <si>
    <t>Se sim no item anterior, informar nº do processo vigente e data de vencimento do contrato</t>
  </si>
  <si>
    <t>Quadrimestre desejado (1º a 3º)</t>
  </si>
  <si>
    <t xml:space="preserve">Material </t>
  </si>
  <si>
    <t>2º</t>
  </si>
  <si>
    <t>Contrato</t>
  </si>
  <si>
    <t>Não</t>
  </si>
  <si>
    <t xml:space="preserve">Aquisição de diversos equipamentos Ortopedicos (Cadeiras de Rodas, Cadeiras de Banhos, Muletas) </t>
  </si>
  <si>
    <t>1º</t>
  </si>
  <si>
    <t>Aquisição de equipamentos de informatica</t>
  </si>
  <si>
    <t>Serviço</t>
  </si>
  <si>
    <t>Sim</t>
  </si>
  <si>
    <t>Processo 013/2024 - Dispensa 005/2024</t>
  </si>
  <si>
    <t>Aquisição anual de Cobertores para Campanha do Agasalho</t>
  </si>
  <si>
    <t>Contratação de empresa visando a ministração de aulas de curso de costura</t>
  </si>
  <si>
    <t>SECRETARIA: FUNDO SOCIAL DE SOLIDARIEDADE</t>
  </si>
  <si>
    <t>SECRETARIA: FAZENDA</t>
  </si>
  <si>
    <t>Credenciamento de instituição financeira para recebimento de arrecadação municipal, no padrão FEBRABAN.</t>
  </si>
  <si>
    <t>PROCESSO Nº 187/2022
EDITAL Nº 126/2022
EDITAL DE CHAMAMENTO N.º 004/2022</t>
  </si>
  <si>
    <r>
      <t xml:space="preserve">Contratação de empresa para fornecimento da licença de uso de software por prazo determinado, com atualização mensal, que garanta as alterações legais, corretivas e evolutivas, incluindo conversão, implantação e treinamento, para as entidades: PREFEITURA DO MUNICÍPIO DE ÁGUAS DE LINDÓIA,  SAAE  - SANEAMENTO AMBIENTAL DE ÁGUAS DE LINDÓIA, CÂMARA MUNICIPAL DE ÁGUAS DE LINDÓIA E SABF – SERVIÇO ANTONÔMO DE BALNEÁRIO E FISIOTERAPIA DE ÁGUAS DE LINDÓIA, de acordo com o Decreto  nº 10.540, de 5 de novembro de 2020 </t>
    </r>
    <r>
      <rPr>
        <b/>
        <sz val="11"/>
        <color theme="1"/>
        <rFont val="Calibri"/>
        <family val="2"/>
        <scheme val="minor"/>
      </rPr>
      <t>(SIAFIC)</t>
    </r>
    <r>
      <rPr>
        <sz val="11"/>
        <color theme="1"/>
        <rFont val="Calibri"/>
        <family val="2"/>
        <scheme val="minor"/>
      </rPr>
      <t xml:space="preserve"> e das demais normas regulamentares aplicáveis à espécie</t>
    </r>
  </si>
  <si>
    <t>1°</t>
  </si>
  <si>
    <t>PROCESSO N.º 200/2022
EDITAL N.º 135/2022
PREGÃO ELETRONICO N.º 093/2022</t>
  </si>
  <si>
    <t>2°</t>
  </si>
  <si>
    <t>Contratação de empresa especializada para fornecimento por Cessão de Licença de uso de Programas de Computador, visando a Prestação de Contas do Terceiro Setor e AUDESP FASE V incluindo Prestação de Serviços Técnicos Especializados: de Fornecimento, Instalação, Implantação, Adaptação, Ajustes Da Solução, Capacitação de Usuários, Manutenção Técnica e Legal e Suporte Técnico e Assessoria Técnica Remota para os Usuários da Plataforma</t>
  </si>
  <si>
    <t>Observação</t>
  </si>
  <si>
    <t xml:space="preserve">Contratação de empresa especializada em serviços de arbitragem em diversas modalidades para campeonatos a serem realizados pela Secretaria Municipal de Esporte, Recreação e Juventude </t>
  </si>
  <si>
    <t>PROCESSO N.º 009/2024 - EDITAL N.º 006/2024 - PREGÃO ELETRONICO N.º 005/2024</t>
  </si>
  <si>
    <t>Aquisição de diversos materiais esportivos para uso da Secretaria de Esportes, Recreação e Juventude</t>
  </si>
  <si>
    <t>Material</t>
  </si>
  <si>
    <t>CONTRATAÇÃO DE EMPRESA PARA A PRESTAÇÃO DE SERVIÇOS VISANDO À REALIZAÇÃO DE ATIVIDADES ESPORTIVAS, “PROJETO ESPORTE PARA TODOS”</t>
  </si>
  <si>
    <t>PROCESSO N.º 056/2021 - EDITAL N.º 040/2021 - PREGÃO PRESENCIAL N.º 024/2021</t>
  </si>
  <si>
    <t>Contratação de empresa especializada para a prestação de serviços visando a realização de Aulas de Ginástica Rítmica, Dança Estilo Livre, Natação, Hidroginástica e Aulas de Recreação</t>
  </si>
  <si>
    <t>PROCESSO N.º 166/2022 - EDITAL N.º 109/2022 - PREGÃO PRESENCIAL N.º 012/2022</t>
  </si>
  <si>
    <t>CONTRATAÇÃO DE EMPRESA ESPECIALIZADA EM SERVIÇOS DE LAVANDERIA PARA USO DA SECRETARIA DE ESPORTE, RECREAÇÃO E JUVENTUDE</t>
  </si>
  <si>
    <t xml:space="preserve">PROCESSO N° 010/2024
DISPENSA N° 004/2024
</t>
  </si>
  <si>
    <t xml:space="preserve">Aquisição de diversos troféus e medalhas visando a realização de premiações aos projetos e campeonatos desenvolvidos pela Secretaria de Esportes, Recreação e Juventude, durante o exercício de 2.020 </t>
  </si>
  <si>
    <t>Aquisição de uniformes para alunos dos projetos/escolinhas da SERJ</t>
  </si>
  <si>
    <t>Contratação de empresa especializada para a prestação de serviços visando a ministração de aulas de artes marciais na modalidade Taekwondo</t>
  </si>
  <si>
    <t xml:space="preserve">PROCESSO N.º 128/2023 - EDITAL N.º 079/2023 - PREGÃO PRESENCIAL N.º 006/2023
</t>
  </si>
  <si>
    <t>Ainda não licitado na data de elaboração do PAC</t>
  </si>
  <si>
    <t>Contratação de empresa especializada visando a criação e fornecimento de sistema integrado de ouvidoria mobile - APLICATIVO – Sistema Móvel para IOS e ANDROID, pelo período de 12 (doze) meses</t>
  </si>
  <si>
    <t>PROCESSO N.º 178/2023
EDITAL N.º 113/2023
PREGÃO ELETRONICO N.º 092/2023</t>
  </si>
  <si>
    <t>Aquisição de móveis (armários para arquivo, cadeiras, mesas, longarinas entre outros. Mobiliário em geral)</t>
  </si>
  <si>
    <t>LOCAÇÃO DE IMÓVEL PARA ABRIGAR A SEDE DO JUIZADO ESPECIAL CÍVEL DA COMARCA DE ÁGUAS DE LINDÓIA.</t>
  </si>
  <si>
    <t>PROCESSO Nº 059/2023 - DISPENSA Nº 018/2023</t>
  </si>
  <si>
    <t>LOCAÇÃO DE IMÓVEL PARA SEDE DO FÓRUM DA COMARCA DE ÁGUAS DE LINDÓIA</t>
  </si>
  <si>
    <t>PROCESSO Nº 060/2023 DISPENSA Nº 019/2023</t>
  </si>
  <si>
    <t>LOCAÇÃO DE IMÓVEL VISANDO ABRIGAR O PELOTÃO DA POLICIA MILITAR DO ESTADO DE SÃO PAULO</t>
  </si>
  <si>
    <t>3°</t>
  </si>
  <si>
    <t xml:space="preserve">
PROCESSO Nº 132/2022 - DISPENSA Nº 034/2022
</t>
  </si>
  <si>
    <t>LOCAÇÃO DE IMÓVEL NA RUA GRÉCIA N° 119, BAIRRO CENTRO, ÁGUAS DE LINDOIA/SP, VISANDO ABRIGAR A SEDE DO CONSELHO TUTELAR DOS DIREITOS DA CRIANÇA E DO ADOLESCENTE DE ÁGUAS DE LINDOIA </t>
  </si>
  <si>
    <t xml:space="preserve">
PROCESSO Nº 131/2021 - DISPENSA Nº 031/2021
</t>
  </si>
  <si>
    <t>Contratação de empresa para licenciamento e ou locação de sistemas de computador – softwares, por prazo determinado para o Setor de Controle Interno, com atualização mensal, que garanta as alterações legais, corretivas e evolutivas, incluindo, conversão, implantação e treinamento de pessoal para diversas áreas integradas da Prefeitura do Município de Águas de Lindóia/SP</t>
  </si>
  <si>
    <t xml:space="preserve">PROCESSO N.º 114/2021
EDITAL N.º 084/2021
PREGÃO PRESENCIAL N.º 038/2021.
</t>
  </si>
  <si>
    <t>Aquisição de uniformes para funcionarios</t>
  </si>
  <si>
    <t>SECRETARIA: GABINETE DO PREFEITO E CONSELHO TUTELAR</t>
  </si>
  <si>
    <t>SECRETARIA: ASSUNTOS JURIDICOS</t>
  </si>
  <si>
    <t>CONTRATAÇÃO DE EMPRESA ESPECIALIZADA VISANDO A PRESTAÇÃO DE SERVIÇOS PARA DISPONIBILIZAÇÃO DE LICENÇAS DE USO MENSAL DE SISTEMA, PARA UTILIZAÇÃO DO PROCESSO ELETRONICO NO AMBITO DE EXECUÇÃO FISCAL, CONTENCIOSO JUDICIAL E CONSULTIVO PARA A PROCURADORIA GERAL DA PREFEITURA DO MUNICIPIO DE ÁGUAS DE LINDOIA, INTEGRADO A TRIBUNAL DE JUSTIÇA DO ESTADO DE SÃO PAULO, PELO PERIODO DE 12 (DOZE) MESES</t>
  </si>
  <si>
    <t>3º</t>
  </si>
  <si>
    <t>Secretarias</t>
  </si>
  <si>
    <t>OBJETO: Aquisição de móveis (armários para arquivo, cadeiras, mesas, longarinas entre outros. Mobiliário em geral)</t>
  </si>
  <si>
    <t>Gabinete e Conselho Tutelar</t>
  </si>
  <si>
    <t>OBJETO: Aquisição de uniformes para funcionarios</t>
  </si>
  <si>
    <t>SECRETARIA: TURISMO, CULTURA E LAZER</t>
  </si>
  <si>
    <t>SECRETARIA: ESPORTES, RECREAÇÃO E JUVENTUDE</t>
  </si>
  <si>
    <t>CONTRATAÇÃO DE SHOWS (CONSAGRADO PELA CRÍTICA ESPECIALIZADA OU OPINIÃO PÚBLICA) POR INEXIGIBILIDADE - 
  - PARA REALIZAÇÃO DO FESTIVAL DE VERÃO 2025.</t>
  </si>
  <si>
    <t>CONTRATAÇÃO DE EMPRESA ESPECIALIZADA NA PRESTAÇÃO DE SERVIÇOS, ATRAVÉS DE ORIENTADORES DE PÚBLICO, PARA A REALIZAÇÃO DE DIVERSOS EVENTOS DA SECRETARIA DE TURISMO, CULTURA E LAZER PELO PERÍODO DE 12 MESES.</t>
  </si>
  <si>
    <t>Ata de Registro de Preços</t>
  </si>
  <si>
    <t>CONTRATAÇÃO DE EMPRESA VISANDO A LOCAÇÃO DE ESTRUTURAS PARA REALIZAÇÃO DOS EVENTOS DIVERSOS DA SECRETARIA DE TURISMO, CULTURA E LAZER PELO PERÍODO DE 12 MESES.</t>
  </si>
  <si>
    <t>PROCESSO N.º 022/2024
EDITAL N.º 014/2024
PREGÃO ELETRONICO N.º 012/2024</t>
  </si>
  <si>
    <t>Obs. Caso a prorrogação não seja formalizada, o item será considerado como uma nova licitação.</t>
  </si>
  <si>
    <t>CONTRATAÇÃO DE EMPRESA DE LOCAÇÃO DE BANHEIRO QUÍMICO  REALIZAÇÃO DE DIVERSOS EVENTOS PARA A REALIZAÇÃO DE DIVERSOS EVENTOS DA SECRETARIA DE TURISMO, CULTURA E LAZER PELO PERÍODO DE 12 MESES.</t>
  </si>
  <si>
    <t>CONTRATAÇÃO DE EMPRESA VISANDO A LOCAÇÃO DE DIVERSOS BRINQUEDOS E PERSONAGENS INFANTIS PARA REALIZAÇÃO DE DIVERSOS EVENTOS DA SECRETARIA DE TURISMO, CULTURA E LAZER PELO PERÍODO DE 12 MESES.</t>
  </si>
  <si>
    <t>PROCESSO N.º 049/2024
EDITAL N.º 029/2024
PREGÃO ELETRONICO N.º 026/2024</t>
  </si>
  <si>
    <t>CONTRATAÇÃO DE EMPRESA ESPECIALIZADA EM SHOWS ARTISTICOS SOLO, DJ, BANDAS E DEMAIS ATRAÇÕES E FORMAÇÕES PARA A REALIZAÇÃO DE DIVERSOS EVENTOS DA SECRETARIA DE TURISMO, CULTURA E LAZER PELO PERÍODO DE 12 MESES.</t>
  </si>
  <si>
    <t>CONTRATAÇÃO DE EMPRESA PRESTADORA DE SERVIÇO DE LOCAÇÃO DE TRIO ELÉTRICO PARA REALIZÇÃO DO EVENTO CARNAVAL 2025.</t>
  </si>
  <si>
    <t>CONTRATAÇÃO DE EMPRESA ESPECIALIZADA NA PRESTAÇÃO DE SERVIÇOS DE SONORIZAÇÃO, ILUMINAÇÃO, PAINEL DE LED E AFINS PARA A REALIZAÇÃO DE DIVERSOS EVENTOS DA SECRETARIA DE TURISMO, CULTURA E LAZER PELO PERÍODO DE 12 MESES.</t>
  </si>
  <si>
    <t>PROCESSO N.º 027/2024
EDITAL N.º 016/2024
PREGÃO ELETRONICO N.º 014/2024</t>
  </si>
  <si>
    <t>CONTRATAÇÃO DE EMPRESA ESPECIALIZADA VISANDO A PRESTAÇÃO DE SERVIÇOS ELÉTRICOS PARA REALIZAÇÃO DO FESTIVAL DE MÚSICA POPULAR DO BAIRRO BELA VISTA 2025</t>
  </si>
  <si>
    <t>CONTRATAÇÃO DE SHOWS (CONSAGRADO PELA CRÍTICA ESPECIALIZADA OU OPINIÃO PÚBLICA) ATRAVÉS DE INEXIGIBILIDADE - PARA REALIZAÇÃO DO FESTIVAL DE MUSICA POPULAR DO BAIRRO BELA VISTA 2025.</t>
  </si>
  <si>
    <t>CONTRATAÇÃO DE SHOWS ATRAVÉS DE INEXIGIBILIDADE - CONSAGRADO PELA CRITICA ESPECIALIZADA OU OPINIÃO PÚBLICA  - FESTIVAL DE INVERNO 2025.</t>
  </si>
  <si>
    <t>CONTRATAÇÃO DE EMPRESA ESPECIALIZADA VISANDO O FORNECIMENTO DE SHOWS ARTÍSTICOS AOS DOMINGOS, NA PRAÇA PADRE FRANCISCO SALVINI, PELO PERIODO DE 12 MESES.</t>
  </si>
  <si>
    <t xml:space="preserve">PROCESSO N.º 104/2022
EDITAL N.º 066/2022
PREGÃO PRESENCIAL N.º 007/2022
</t>
  </si>
  <si>
    <t>CONTRATAÇÃO DE EMPRESA ESPECIALIZADA NA PRESTAÇÃO DE SERVIÇOS DE LOCAÇÃO DE ENFEITES/DECORAÇÃO DE NATAL, INCLUINDO INSTALAÇÃO E MONTAGEM.</t>
  </si>
  <si>
    <t>CONTRATAÇÃO DE SHOWS CONSAGRADO PELA CRITICA ESPECIALIZADA OU OPINIÃO PÚBLICA ATRAVÉS DE INEXIGIBILIDADE - PARA REALIZAÇÃO DO ANIVERSÁRIO DO MUNICIPIO 2025.</t>
  </si>
  <si>
    <t>OBJETO: Contratação de empresa visando a locação de diversos brinquedos</t>
  </si>
  <si>
    <t>SECRETARIA: MEIO AMBIENTE</t>
  </si>
  <si>
    <t>CREDENCIAMENTO DE CLÍNICAS VETERINÁRIAS FIXAS PARA ATUAREM JUNTO À SECRETARIA MUNICIPAL DE AGRICULTURA E MEIO AMBIENTE, PARA REALIZAÇÃO DE CIRURGIAS DE CASTRAÇÃO DE CÃES E GATOS (MACHOS E FÊMEAS) E TRATAMENTO PÓS-OPERATÓRIO, DE ACORDO COM AS NORMAS VIGENTES</t>
  </si>
  <si>
    <t xml:space="preserve">Contrato </t>
  </si>
  <si>
    <t xml:space="preserve">PROCESSO N.º 166/2022
EDITAL N.º 109/2022
PREGÃO PRESENCIAL N.º 012/2022
</t>
  </si>
  <si>
    <t>Credenciamento de clínicas veterinárias para prestar procedimentos cirúrgicos, exames e correlatos em cães e gatos no Município de Águas de Lindoia, de acordo com as normas vigentes e também informações contidas no Anexo I, deste instrumento</t>
  </si>
  <si>
    <t xml:space="preserve">CONTRATO CELEBRADO ENTRE MUNICÍPIO DE ÁGUAS DE LINDOIA, DENOMINADO CONTRATANTE E O CONSÓRCIO INTERMUNICIPAL DE SANEAMENTO BÁSICO DA REGIÃO DO CIRCUITO DAS ÁGUAS – CISBRA, CONTRATADO PARA PRESTAR SERVIÇOS DE LOCAÇÃO DE CAÇAMBAS PARA DESCARTE E DESTINAÇÃO AMBIENTALMENTE CORRETA DE VOLUMOSOS </t>
  </si>
  <si>
    <t xml:space="preserve">CONTRATO CELEBRADO ENTRE MUNICÍPIO DE
ÁGUAS DE LINDOIA, DENOMINADO CONTRATANTE E O CONSÓRCIO INTERMUNICIPAL DE SANEAMENTO BÁSICO DA REGIÃO DO CIRCUITO DAS ÁGUAS – CISBRA, CONTRATADO PARA PRESTAR SERVIÇO DE COLETA SELETIVA, COM
DISPONIBILIDADE DE EQUIPE E LOCAÇÃO DE VEÍCULO ATENDENDO AS NECESSIDADES DOS MUNICÍPIOS QUE COMPÕEM O CISBRA, PELO REGIME MENOR PREÇO, CONFORME EDITAL, TERMO DE REFERÊNCIA E ANEXOS </t>
  </si>
  <si>
    <t xml:space="preserve">PROCESSO Nº 076/2023 
DISPENSA Nº 022/2023
</t>
  </si>
  <si>
    <t>Aquisição de medicamentos veterinários para o Programa "Meu Pet", com entregas parceladas, pelo período de 12 (doze) meses</t>
  </si>
  <si>
    <t>Aquisição de materiais de enfermagem e insumos para o Programa "Meu Pet", com entregas parceladas, pelo período de 12 (doze) meses</t>
  </si>
  <si>
    <t>Meio Ambiente</t>
  </si>
  <si>
    <t>Turismo</t>
  </si>
  <si>
    <t>Aquisição de Cestas Básicas para distribuição as familias carentes usuarias dos programas sociais do municipio</t>
  </si>
  <si>
    <t>CONTRATAÇÃO DE EMPRESA ESPECIALIZADA VISANDO A PRESTAÇÃO DE SERVIÇOS COMO FACILITADORES DE ATIVIDADES SOCIOEDUCATIVAS (OFICINEIROS) JUNTO A SECRETARIA DE ASSISTÊNCIA E DESENVOLVIMENTO SOCIAL DO MUNICIPIO DE ÁGUAS DE LINDOIA, PELO PERIODO DE 12 (DOZE) MESES</t>
  </si>
  <si>
    <t xml:space="preserve">PROCESSO N.º 005/2024
EDITAL N.º 003/2024
PREGÃO ELETRONICO N.º 003/2024
</t>
  </si>
  <si>
    <t>CONTRATAÇÃO DO RENAPSI - REDE NACIONAL DE APRENDIZAGEM, PROMOÇÃO SOCIAL E INTEGRAÇÃO, VISANDO A CONTRATAÇÃO DE ENTIDADE PRIVADA, SEM FINS LUCRATIVOS, PARA A EXECUÇÃO DO PROGRAMA ADOLESCENTE APRENDIZ, CONSISTENTE NA QUALIFICAÇÃO E FORMAÇÃO DE 20 (VINTE) ADOLESCENTES E JOVENS, ENTRE 14 (CATORZE) ATÉ 18 (DEZOITO) ANOS, BASEADO NO ART. 24 INC. XIII DA LEI 8.666/93, CONFORME SOLICITAÇÃO E ORÇAMENTO REALIZADO PELA SECRETARIA DE ASSISTÊNCIA E DESENVOLVIMENTO SOCIAL</t>
  </si>
  <si>
    <t xml:space="preserve">PROCESSO Nº. 002/2021
DISPENSA Nº. 002/2021
</t>
  </si>
  <si>
    <t>CONTRATAÇÃO DO SERVIÇO NACIONAL DE APRENDIZAGEM COMERCIAL - SENAC, VISANDO A REALIZAÇÃO DE CAPACITAÇÕES DOS TECNICOS E SERVIDORES</t>
  </si>
  <si>
    <t>A. Social</t>
  </si>
  <si>
    <t>Contratação de empresa visando a locação de diversos brinquedos para eventos promovidos pela SADS</t>
  </si>
  <si>
    <t>Conrtratação de empresa visando a confecção de materiais informativos para os usuarios do programas sociais, cartilhas, manuais, etc</t>
  </si>
  <si>
    <t>CONTRATAÇÃO DE EMPRESA PARA ASSESSORIA E ORGANIZAÇÃO DA CONFERÊNCIA MUNICIPAL DE A. SOCIAL</t>
  </si>
  <si>
    <t>Aquisição de diversos itens de enxoval (Cobertor, Toalhas, etc.) para serem destinados as Gestantes assistidas pelo Auxilio Natalidade</t>
  </si>
  <si>
    <t>LOCAÇÃO DE IMÓVEL PARA SEDE DA SADS</t>
  </si>
  <si>
    <t>PROCESSO Nº 061/2023 - DISPENSA Nº 020/2023</t>
  </si>
  <si>
    <t>SECRETARIA: ASSISTÊNCIA E DESENVOVIMENTO SOCIAL</t>
  </si>
  <si>
    <t>SECRETARIA: OBRAS E SERVIÇOS PUBLICOS</t>
  </si>
  <si>
    <t xml:space="preserve">Aquisição de diversos materiais elétricos para manutenção dos próprios públicos, com entregas parceladas, pelo período de 12 (doze) meses </t>
  </si>
  <si>
    <t>****</t>
  </si>
  <si>
    <t xml:space="preserve">Aquisição de materiais hidráulicos para manutenção de próprios públicos, pelo período de 12 (doze) meses </t>
  </si>
  <si>
    <t>Aquisição de diversas ferramentas e equipamentos de jardinagem, com entregas parceladas, pelo período de 12 (doze) meses</t>
  </si>
  <si>
    <t xml:space="preserve">Aquisição de Cascalho de Rocha Natural, Pedra Rachão, Material Britado e Reciclado, para conservação de trechos de estradas rurais e vicinais do município e demais manutenções necessárias, entregue no município de Águas de Lindóia de forma parcelada, pelo período de 12 (doze) meses </t>
  </si>
  <si>
    <t xml:space="preserve">PROCESSO N.º 015/2024
EDITAL N.º 009/2024
PREGÃO ELETRONICO N.º 008/2024 
</t>
  </si>
  <si>
    <t xml:space="preserve">Contratação de empresa especializada em prestação de serviços para execução de levantamentos topográficos planimétricos, planialtimétricos, cadastral e para corte e aterro de áreas públicas, pelo período de 12 (doze) meses </t>
  </si>
  <si>
    <t>PROCESSO N.º 034/2024
EDITAL N.º 020/2024
PREGÃO ELETRONICO N.º 018/2024</t>
  </si>
  <si>
    <t>Aquisição de materiais de pintura para diversas secretarias municipais, incluindo itens de pintura viária para DIMUTRAN</t>
  </si>
  <si>
    <t>Aquisição de diversos materiais de construção e de madeiramento, com entregas parceladas, pelo período de 12 (doze) meses</t>
  </si>
  <si>
    <t>Aquisição de plantas ornamentais devidamente plantadas em seu local definitivo, para serem utilizadas nos canteiros, jardins e praças públicas, pelo período de 12 (doze) meses</t>
  </si>
  <si>
    <t>Aquisição de Tubos de Concreto e Guias Pré-Moldadas, entregues neste município, de forma parcelada, pelo período de 12 (doze) meses</t>
  </si>
  <si>
    <t xml:space="preserve">Contratação de empresa especializada para locação de caminhões e equipamentos pesados, com condutor, combustível e manutenção para atender a demanda da Secretaria de Obras e Serviços Públicos, de forma parcelada pelo período de 12 (doze) meses </t>
  </si>
  <si>
    <t>CONTRATAÇÃO DE EMPRESA ESPECIALIZADA EM ENGENHARIA, MÃO DE OBRA COM FORNECIMENTO DE MATERIAIS PARA FINS DE MANUTENÇÃO ELÉTRICA EM CONJUNTOS DE ILUMINAÇÃO PÚBLICA, PRAÇAS E VIELAS DO MUNICÍPIO DE ÁGUAS DE LINDÓIA, DE ACORDO COM A QUANTIDADE DE PONTOS FORNECIDAS PELA CPFL, conforme informações constantes do ANEXO I do Edital</t>
  </si>
  <si>
    <t>Processo nº 172/2022
Edital nº. 114/2022
TOMADA DE PREÇOS Nº 013/2022</t>
  </si>
  <si>
    <t xml:space="preserve">Contratação de empresa visando o fornecimento de Concreto Usinado, entregue em Águas de Lindoia, de forma parcelada durante o exercício de 2024 </t>
  </si>
  <si>
    <t>CONTRATAÇÃO DE EMPRESA ESPECIALIZADA EM COLETA MANUAL E/OU MECÂNICA, TRANSPORTE E DESTINAÇÃO DE RESÍDUOS SÓLIDOS DOMICILIARES, DE FEIRAS LIVRES E DE VARRIÇÃO DO MUNICÍPIO DE ÁGUAS DE LINDOIA/SP, CONFORME ESPECIFICAÇÕES CONTIDAS NO ANEXO I DO EDITAL</t>
  </si>
  <si>
    <t xml:space="preserve">PROCESSO N.º 168/2023
EDITAL N.º 105/2023
PREGÃO ELETRONICO N.º 084/2023
</t>
  </si>
  <si>
    <t>Contratação de prestação de serviços de operação de transbordo, transporte e disposição final de resíduos sólidos domiciliares Classes II-A - Residuos não inertes (provenientes de coleta domiciliar urbana) gerados pelo municipio de Águas de Lindoia</t>
  </si>
  <si>
    <t>Contratação de empresa especializada em Serviços de Manutenção e Conservação Mecanizada de Logradouros Públicos, pelo período de 12 (doze) meses</t>
  </si>
  <si>
    <t>SECRETARIA: ADMINISTRAÇÃO</t>
  </si>
  <si>
    <t>Aquisição de gêneros alimentícios para as diversas Secretarias Municipais, com entregas parceladas. (Açucar e Café)</t>
  </si>
  <si>
    <t>Contratação de empresa visando a elaboração do Programa de Controle Médico em Saúde Ocupacional (PCMSO)</t>
  </si>
  <si>
    <t>Contratação de empresa especializada para realizar exames ocupacionais (ASO) Admissionais, Demissionários, Periódicos, de Retorno ao Trabalho e de Mudança de Função para os funcionários da Prefeitura Municipal de Águas de Lindoia</t>
  </si>
  <si>
    <t xml:space="preserve">PROCESSO N° 025/2024
DISPENSA N° 010/2024
</t>
  </si>
  <si>
    <t>Contratação de empresa especializada visando a prestação de serviços para Sistema Web de Diário Oficial Eletrônico, pelo período de 12 (doze) meses.</t>
  </si>
  <si>
    <t>PROCESSO N° 031/2024
DISPENSA N° 013/2024</t>
  </si>
  <si>
    <t>Contratação de empresa especializada visando à prestação de serviços de acesso contínuo através de Circuito Dedicado e Banda Larga à rede mundial de computadores (internet), por meio de cabos, modems, fibras ópticas e roteadores que se fizerem necessários à prestação do serviço, para atender aos diversos setores da Prefeitura Municipal de Águas de Lindóia.</t>
  </si>
  <si>
    <t>Contratação de empresa especializada para a realização dos serviços de dedetização, desinsetização e desratização em diversos prédios municipais da Prefeitura de Águas de Lindóia.</t>
  </si>
  <si>
    <t>Contratação de empresa visando a prestação de serviços de limpeza e desinfecção química dos reservatórios e caixas d’água, a serem executados nas dependências dos prédios de diversas Secretarias Municipais, incluindo o fornecimento de mão- de-obra especializada, materiais, produtos de limpeza e os equipamentos necessários.</t>
  </si>
  <si>
    <t>Administração</t>
  </si>
  <si>
    <t>Contratação de empresa especializada visando à Elaboração de Programa de Prevenção de Riscos Ambientais (PPRA), elaboração de Laudo Técnico de Condições Ambientais de Trabalho (LTCAT) e Elaboração do Perfil Profissiográfico Previdenciário – (PPP) conforme as Normas Regulamentadoras.</t>
  </si>
  <si>
    <t>Aquisição de suprimentos para impressoras e copiadoras (Toners, Cartuchos de Tinta e Tinta para Impressoras)</t>
  </si>
  <si>
    <t>Contratação de empresa para locação de máquinas copiadoras (nova de primeiro uso ou remanufaturada) para a Prefeitura de Aguas de Lindoia, com manutenção preventiva e corretiva, e fornecimento de peças e componentes necessários à manutenção, fornecimento de material de consumo para utilização, exceto papel e grampo, e treinamento dos operadores do equipamento</t>
  </si>
  <si>
    <t>PROCESSO Nº. 197/2022
EDITAL Nº. 132/2022
PREGÃO ELETRÔNICO Nº 092/2022.</t>
  </si>
  <si>
    <t>Locação de Imóvel para sede do Cartório Eleitoral.</t>
  </si>
  <si>
    <t>CONTRATO PARA O DESENVOLVIMENTO DE PROGRAMAS DE ESTÁGIO FIRMADO EM 20/05/2022, QUE ENTRE SI CELEBRAM O MUNICÍPIO DE ÁGUAS DE LINDÓIA E O CENTRO DE INTEGRAÇÃO EMPRESA ESCOLA - CIEE</t>
  </si>
  <si>
    <t>PROCESSO N° 064/2022
DISPENSA N° 022/2022</t>
  </si>
  <si>
    <t>Contratação de empresa especializada para publicações de editais, comunicados e demais atos oficiais, em jornal de grande circulação no Estado de São Paulo</t>
  </si>
  <si>
    <t xml:space="preserve">PROCESSO N.º 001/2024
EDITAL N.º 001/2024
PREGÃO ELETRONICO N.º 001/2024
</t>
  </si>
  <si>
    <t>CONTRATAÇÃO DE EMPRESA ESPECIALIZADA PARA PRESTAÇÃO DE SERVIÇOS TÉCNICOS MULTIPROFISSIONAIS EM GESTÃO PÚBLICA, CONSISTENTES NA ORIENTAÇÃO GOVERNAMENTAL PREVENTIVA E CONSULTIVA PARA A ADMINISTRAÇÃO MUNICIPAL.</t>
  </si>
  <si>
    <t xml:space="preserve">PROCESSO Nº 056/2022
EDITAL Nº. 033/2022
TOMADA DE PREÇOS Nº 004/2022
</t>
  </si>
  <si>
    <t>OBJETO: Contratação de empresa visando a realização de serviços gráficos</t>
  </si>
  <si>
    <t>Contratação de empresa visando a realização de serviços gráficos</t>
  </si>
  <si>
    <t>Contratação de empresa para prestação de serviços de gravação/filmagem, áudio e vídeo e edição das licitações presenciais, pelo período de 12 (doze) meses</t>
  </si>
  <si>
    <t xml:space="preserve">PROCESSO N.º 008/2024
DISPENSA N.º 003/2024 
</t>
  </si>
  <si>
    <t>Contratação de empresa visando a obtenção de AVCB (Auto de Vistoria do Corpo de Bombeiros) para edifícios da Prefeitura Municipal de Águas de Lindoia</t>
  </si>
  <si>
    <t>PROCESSO N.º 058/2024
EDITAL N.º 032/2024
PREGÃO ELETRONICO N.º 028/2024</t>
  </si>
  <si>
    <t xml:space="preserve">Concessão onerosa de diversos próprios públicos </t>
  </si>
  <si>
    <t>-</t>
  </si>
  <si>
    <t>PROCESSO N° 014/2024
DISPENSA N° 006/2024</t>
  </si>
  <si>
    <t>Contratação de empresa visando o fornecimento de Gás tipo GLP 13 kg para diversas secretarias municipais</t>
  </si>
  <si>
    <t>SECRETARIA: EDUCAÇÃO</t>
  </si>
  <si>
    <t>CONTRATAÇÃO DE EMPRESA ESPECIALIZADA NA PRESTAÇÃO DE SERVIÇOS DE CONSULTORIA ESPECIALIZADA NO ÂMBITO DO DIREITO ADMINISTRATIVO NA ÁREA EDUCACIONAL E TUDO CONFORME DISCRIMINAÇÃO CONTIDA NO EDITAL E SEUS ANEXOS</t>
  </si>
  <si>
    <t xml:space="preserve">
PROCESSO N.º 098/2022 - EDITAL N.º 060/2022 – TOMADA DE PREÇOS N.º 009/2022.
</t>
  </si>
  <si>
    <t xml:space="preserve">PROCESSO N.º 109/2022
EDITAL N.º 068/2022
PREGÃO PRESENCIAL N.º 008/2022
</t>
  </si>
  <si>
    <t>CONTRATAÇÃO DE EMPRESA ESPECIALIZADA VISANDO À PRESTAÇÃO DE SERVIÇOS DE TRANSPORTE ESCOLAR, PELO PERÍODO DE 12 (DOZE) MESES, PARA 02 (DUAS) ROTAS, INCLUINDO MOTORISTA E MONITOR, CONFORME ESPECIFICAÇÕES DESCRITAS ANEXO I DO EDITAL</t>
  </si>
  <si>
    <t xml:space="preserve">PROCESSO N.º 095/2021
EDITAL N.º 072/2021
PREGÃO PRESENCIAL N.º 036/2021
</t>
  </si>
  <si>
    <t>Contratação de empresa especializada visando à prestação de serviços de Transporte Escolar, pelo período de 12 (doze) meses, para 01 (uma) rota, incluindo motorista e monitor, conforme especificações descritas anexo I do Edital</t>
  </si>
  <si>
    <t>Contratação de empresa especializada em locação de Relógios de Ponto Biométrico para diversos prédios da Secretaria de Educação do município de Águas de Lindoia/SP, conforme especificações contidas no Anexo I do Edital</t>
  </si>
  <si>
    <t xml:space="preserve">PROCESSO N.º 116/2022
EDITAL N.º 071/2022
PREGÃO ELETRONICO N.º 050/2022
</t>
  </si>
  <si>
    <t>Contratação de empresa especializada na prestação de serviços de instalação e monitoramento de alarme e circuito de câmera, incluindo fornecimento de material e equipamentos, para as unidades escolares e prédio da Secretaria Municipal de Educação de Águas de Lindoia</t>
  </si>
  <si>
    <t xml:space="preserve">PROCESSO N.º 107/2021
EDITAL N.º 079/2021
PREGÃO PRESENCIAL N.º 037/2021
</t>
  </si>
  <si>
    <t xml:space="preserve">Contratação de empresa para licenciamento e ou locação de sistemas de computador – softwares, por prazo determinado para a Secretaria Municipal de Educação, com atualização mensal, que garanta as alterações legais, corretivas e evolutivas, incluindo, conversão, implantação e treinamento de pessoal para diversas áreas integradas da Prefeitura do Município de Águas de Lindóia/SP, conforme anexo I do Edital, </t>
  </si>
  <si>
    <t>Contratação de empresa para o fornecimento parcelado de vales transporte para os alunos das Escolas Estaduais e Municipais</t>
  </si>
  <si>
    <t xml:space="preserve">PROCESSO Nº 199/2023
INEXIGIBILIDADE Nº. 025/2023
</t>
  </si>
  <si>
    <t>Contratação de empresa especializada visando o fornecimento de sistema de ensino, destinado às escolas municipais de Águas de Lindóia – SP, composto por material didático impresso e digital e serviços de natureza continuada tanto para professores quanto para alunos</t>
  </si>
  <si>
    <t xml:space="preserve">Processo nº 180/2023 
Edital nº. 115/2023
Modalidade: TOMADA DE PREÇOS Nº 008/2023
</t>
  </si>
  <si>
    <t xml:space="preserve">PROCESSO Nº. 012/2023      
EDITAL Nº. 006/2023
TOMADA DE PREÇOS Nº 001/2023.
</t>
  </si>
  <si>
    <t>Contratação de empresa especializada visando o fornecimento de material didático pedagógico para alunos de 03 a 05 anos e a capacitação de professores, para atender as necessidades da Secretaria Municipal de Educação, conforme informações constantes do Anexo I, integrante do Edital</t>
  </si>
  <si>
    <t>Chamada Pública para aquisição de gêneros alimentícios da Agricultura Familiar e do Empreendedor Familiar Rural para as Escolas Municipais</t>
  </si>
  <si>
    <t>Chamada Pública para aquisição de gêneros alimentícios da Agricultura Familiar e do Empreendedor Familiar Rural para as Escolas Estaduais</t>
  </si>
  <si>
    <t>Aquisição de diversos insumos alimentícios visando a complementação da alimentação escolar com Recursos do PNAE x PMAL</t>
  </si>
  <si>
    <t>CONTRATAÇÃO DE EMPRESA ESPECIALIZADA PARA A EXECUÇÃO DE SERVIÇOS CONTÍNUOS DE FORNECIMENTO DE ALIMENTAÇÃO ESCOLAR, INCLUINDO PRÉ-PREPARO, PREPARO E DISTRIBUIÇÃO DA MERENDA, COM O FORNECIMENTO DE TODOS OS GÊNEROS ALIMENTÍCIOS E DEMAIS INSUMOS NECESSÁRIOS, LOGÍSTICA, SUPERVISÃO, MANUTENÇÃO PREVENTIVA E CORRETIVA DOS EQUIPAMENTOS E UTENSÍLIOS UTILIZADOS E LIMPEZA E CONSERVAÇÃO DAS ÁREAS ABRANGIDAS, PARA ATENDER AO PROGRAMA DE ALIMENTAÇÃO ESCOLAR NAS UNIDADES EDUCACIONAIS ESTADUAIS DE ÁGUAS DE LINDÓIA/SP</t>
  </si>
  <si>
    <t xml:space="preserve">PROCESSO N.º 196/2022
EDITAL N.º 131/2022
PREGÃO ELETRONICO N.º 091/2022
</t>
  </si>
  <si>
    <t>Aquisição de kits de material escolar para atender os alunos da Rede Municipal de Ensino para Prefeitura de Águas de Lindoia, pelo período de 12 (doze) meses</t>
  </si>
  <si>
    <t xml:space="preserve">PROCESSO N.º 176/2023
EDITAL N.º 112/2023
PREGÃO ELETRONICO N.º 090/2023
</t>
  </si>
  <si>
    <t>Contratação de empresa especializada para execução de oficinas de esportes, tecnologia, cultura e artes destinadas aos alunos da Rede Municipal de Ensino em período integral</t>
  </si>
  <si>
    <t xml:space="preserve">
PROCESSO N.º 147/2021
EDITAL N.º 106/2021
PREGÃO ELETRONICO N.º 045/2021
</t>
  </si>
  <si>
    <t>CONTRATAÇÃO DE EMPRESA ESPECIALIZADA PARA A EXECUÇÃO DE SERVIÇOS CONTÍNUOS DE FORNECIMENTO DE ALIMENTAÇÃO ESCOLAR, INCLUINDO PRÉ-PREPARO, PREPARO E DISTRIBUIÇÃO DA MERENDA, COM O FORNECIMENTO DE TODOS OS GÊNEROS ALIMENTÍCIOS E DEMAIS INSUMOS NECESSÁRIOS, LOGÍSTICA, SUPERVISÃO, MANUTENÇÃO PREVENTIVA E CORRETIVA DOS EQUIPAMENTOS E UTENSÍLIOS UTILIZADOS E LIMPEZA E CONSERVAÇÃO DAS ÁREAS ABRANGIDAS, PARA ATENDER AO PROGRAMA DE ALIMENTAÇÃO ESCOLAR NAS UNIDADES EDUCACIONAIS MUNICIPAIS E ENTIDADES CONVENIADAS DE RESPONSABILIDADE DO MUNICÍPIO DE ÁGUAS DE LINDÓIA/SP, CONFORME ESPECIFICAÇÕES CONTIDAS NO ANEXO I DO EDITAL</t>
  </si>
  <si>
    <t>PROCESSO N.º 191/2023
EDITAL N.º 122/2023
PREGÃO ELETRONICO N.º 096/2023</t>
  </si>
  <si>
    <t>Contratação de empresa especializada visando à prestação de serviços de Transporte Escolar, pelo período de 12 (doze) meses, incluindo motorista e monitor, conforme especificações descritas anexo I do Edital</t>
  </si>
  <si>
    <t>AQUISIÇÃO (COM INSTALAÇÃO) DE REFIS E FILTROS DE ÁGUA, DESTINADO AO ATENDIMENTO DAS NECESSIDADES DAS ESCOLAS E CENTROS DE EDUCAÇÃO INFANTIL DO MUNICÍPIO DE ÁGUAS DE LINDÓIA</t>
  </si>
  <si>
    <t>Aquisição de Kits de Uniformes Escolares destinados aos alunos da Rede Municipal de Ensino de Águas de Lindóia</t>
  </si>
  <si>
    <t>PROCESSO Nº 048/2023 - DISPENSA Nº 016/2023</t>
  </si>
  <si>
    <t>LOCAÇÃO DE IMÓVEL PARA USO DA “ESCOLA MUNICIPAL COM. PEDRO FACCHINI”, VISANDO USO DAS SALAS PARA EDUCAÇÃO COMPLEMENTAR DOS ALUNOS DO ENS. FUNDAMENTAL</t>
  </si>
  <si>
    <t xml:space="preserve">PROCESSO N.º 048/2022
EDITAL N.º 027/2022
PREGÃO PRESENCIAL N.º 003/2022
</t>
  </si>
  <si>
    <t>Contratação de empresa especializada visando a execução de Oficinas de Fanfarra nas Escolas Municipais (Professor de Música, Escola de Música, etc.), conforme especificações contidas no Anexo I do Edital</t>
  </si>
  <si>
    <t>Aquisição de diversos Ovos de Páscoa para os alunos das Escolas Municipais e Estaduais</t>
  </si>
  <si>
    <t>Aquisição de diversas mantas, lençóis, travesseiros, babadores e toalhas para alunos da rede infantil de ensino do Município</t>
  </si>
  <si>
    <t>Aquisição de Acervo Bibliográfico para as Bibliotecas das Unidades Escolares</t>
  </si>
  <si>
    <t>Aquisição de Uniformes para as Fanfarras Municipais</t>
  </si>
  <si>
    <t>Aquisição de Grama Sintética nas Emeis e Creches</t>
  </si>
  <si>
    <t>Aquisição de Jogos, Brinquedos e Materiais Esportivos para todas as Unidades Escolares</t>
  </si>
  <si>
    <t>Contratação de empresa especializda visando diversos serviços de Serralheria nas unidades educacionais</t>
  </si>
  <si>
    <t>Contratação de empresa especializda visando Serviço de Confecção e Instalação de Toldos nas unidades educacionais</t>
  </si>
  <si>
    <t>Contratação de empresa especializda visando Serviço de Tapeçaria</t>
  </si>
  <si>
    <t>SECRETARIA: SAÚDE</t>
  </si>
  <si>
    <t>Aquisição de diversos gêneros alimentícios e hortifrutigranjeiros para o Centro de Atenção Psicossocial “Dr. Firmino Cavenaghi” - CAPS, durante o exercício de 2025</t>
  </si>
  <si>
    <t>PROCESSO N.º 043/2024
EDITAL N.º 024/2024
PREGÃO ELETRONICO N.º 022/2024</t>
  </si>
  <si>
    <t>Contratação de empresa visando a realização de SERVIÇO DE VERIFICAÇÃO DE ÓBITO - SVO</t>
  </si>
  <si>
    <t>Aquisição de Suplementos Alimentares e afins, com entregas parceladas, pelo período de 12 (doze) meses</t>
  </si>
  <si>
    <t xml:space="preserve">PROCESSO N.º 024/2024
EDITAL N.º 015/2024
PREGÃO ELETRONICO N.º 013/2024 
</t>
  </si>
  <si>
    <t>PROCESSO N.º 042/2024
EDITAL N.º 023/2024
PREGÃO ELETRONICO N.º 021/2024</t>
  </si>
  <si>
    <t>Aquisição de Suplementos Alimentares e afins, com entregas parceladas, visando o atendimento a diversos Mandados Judiciais</t>
  </si>
  <si>
    <t xml:space="preserve">PROCESSO N.º 012/2024
EDITAL N.º 008/2024
PREGÃO ELETRONICO N.º 007/2024
</t>
  </si>
  <si>
    <t>Contratação de empresa especializada no preparo e fornecimento de alimentação aos  pacientes do CAPS, com disponibilização de mão de obra, equipamentos e gêneros alimentícios.</t>
  </si>
  <si>
    <t>LOCAÇÃO DE IMÓVEL PARA A INSTALAÇÃO DO ALMOXARIFADO DA SECRETARIA MUNICIPAL DE SAÚDE</t>
  </si>
  <si>
    <t>PROCESSO Nº 042/2023 - DISPENSA Nº 013/2023</t>
  </si>
  <si>
    <t>Contratação de empresa visando a locação de veículos, sem condutor, para uso da Secretaria de Saúde da Prefeitura de Águas de Lindoia, pelo período de 12 (doze) meses</t>
  </si>
  <si>
    <t>Contratação de empresa especializada no controle e combate as arboviroses - Combate a Dengue</t>
  </si>
  <si>
    <t>Contratação de empresa especializada visando a locação de equipamentos médico-hospitalares (concentradores de oxigênio, CPAP, BIPAP e aspiradores de secreção), pelo período de 12 (doze) meses, para uso da Secretaria Municipal de Saúde</t>
  </si>
  <si>
    <t xml:space="preserve">PROCESSO N.º 006/2024
EDITAL N.º 004/2024
PREGÃO ELETRONICO N.º 004/2024 
</t>
  </si>
  <si>
    <t>Contratação de empresa especializada visando o fornecimento de oxigênio medicinal, com entregas parceladas pelo período de 12 (doze) meses, para uso da Secretaria Municipal de Saúde</t>
  </si>
  <si>
    <t>Contratação de empresa especializada em transporte sanitário de pacientes para tratamento de saúde fora do município de Águas de Lindoia, pelo período de 12 (doze) meses</t>
  </si>
  <si>
    <t xml:space="preserve">PROCESSO N.º 011/2024
EDITAL N.º 007/2024
PREGÃO ELETRONICO N.º 006/2024
</t>
  </si>
  <si>
    <t>Aquisição de diversos Medicamentos com entregas parceladas para a Secretaria Municipal de Saúde, pelo período de 12 (doze) meses</t>
  </si>
  <si>
    <t xml:space="preserve">PROCESSO N.º 037/2024
EDITAL N.º 021/2024
PREGÃO ELETRONICO N.º 019/2024 
</t>
  </si>
  <si>
    <t>Saúde</t>
  </si>
  <si>
    <t>Educação</t>
  </si>
  <si>
    <t>OBJETO: Aquisição de materiais de escritório, papelaria e artesanato</t>
  </si>
  <si>
    <t>Aquisição de materiais de escritório, papelaria e artesanato</t>
  </si>
  <si>
    <t>Aquisição de diversos aparelhos e equipamentos de comunicação</t>
  </si>
  <si>
    <t>Aquisição de diversos eletroeletrônicos e eletrodomésticos</t>
  </si>
  <si>
    <t>Saude</t>
  </si>
  <si>
    <t>Aquisição de diversos equipamentos odontologicos, hospitalares, laboratoriais, de fonoaudiologia e de fisioterapia</t>
  </si>
  <si>
    <t>Aquisição de órteses, próteses e meio auxiliares de locomooção - OPMs, para atendimento de demandas judiciais</t>
  </si>
  <si>
    <t>LOCAÇÃO DE IMÓVEL PARA INSTALAÇÃO DA SECRETARIA MUNICIPAL DE SAÚDE</t>
  </si>
  <si>
    <t>PROCESSO Nº 077/2023 - DISPENSA Nº 023/2023</t>
  </si>
  <si>
    <t>Contratação de empresa especializada para a execução de serviços de limpeza em serviços de saúde, visando a obtenção de adequada condição de salubridade e higiene em dependências dos serviços de saúde e demais instalações vinculadas à Secretaria Municipal de Saúde, com a
disponibilização de mão-de obra qualificada, produtos saneantes domissanitários, materiais e equipamentos, determinados na relação de endereços</t>
  </si>
  <si>
    <t>OBJETO: Aquisição de materiais de Limpeza e Higiene</t>
  </si>
  <si>
    <t>Aquisição de materiais de Limpeza e Higiene</t>
  </si>
  <si>
    <t>Aquisição de insumos para curativo e diversos materiais de enfermagem específicos para atendimento de demandas judiciais</t>
  </si>
  <si>
    <t>Aquisição de insumos para diabéticos (Lancetas e Tiras Reagentes) com recursos Estaduais da Conta Glicemia, com entregas parceladas, pelo período de 12 (doze) meses</t>
  </si>
  <si>
    <t xml:space="preserve">PROCESSO N.º 046/2024
EDITAL N.º 026/2024
PREGÃO ELETRONICO N.º 024/2024 
</t>
  </si>
  <si>
    <t xml:space="preserve">PROCESSO N.º 045/2024
EDITAL N.º 025/2024
PREGÃO ELETRONICO N.º 023/2024 
</t>
  </si>
  <si>
    <t xml:space="preserve">PROCESSO N.º 149/2023
EDITAL N.º 093/2023
PREGÃO ELETRÔNICO N.º 072/2023
</t>
  </si>
  <si>
    <t>Contratação de empresa especializada em locação de Relógios de Ponto Biométrico para diversos prédios da Secretaria de Saúde do município de Águas de Lindoia/SP, conforme especificações contidas no Anexo I do Edital</t>
  </si>
  <si>
    <t>Aquisição de fraldas geriátricas e infantis, com entregas parceladas pelo período de 12 (doze) meses</t>
  </si>
  <si>
    <t xml:space="preserve">PROCESSO N.º 032/2024
EDITAL N.º 018/2024
PREGÃO ELETRONICO N.º 016/2024 
</t>
  </si>
  <si>
    <t>Aquisição de diversos materiais de enfermagem, com entregas parceladas, pelo período de 12 (doze) meses</t>
  </si>
  <si>
    <t xml:space="preserve">PROCESSO N.º 047/2024
EDITAL N.º 027/2024
PREGÃO ELETRONICO N.º 025/2024 
</t>
  </si>
  <si>
    <t xml:space="preserve">Aquisição de Kits de Educação Bucal, para o Programa de Prevenção contra cárie dental e demais doenças bucais junto à rede municipal de ensino </t>
  </si>
  <si>
    <t>Aquisição de medicamentos para atendimento de mandados judiciais</t>
  </si>
  <si>
    <t xml:space="preserve">PROCESSO N.º 051/2024
EDITAL N.º 030/2024
PREGÃO ELETRONICO N.º 027/2024
</t>
  </si>
  <si>
    <t>LOCAÇÃO DE IMÓVEL PARA INSTALAÇÃO DO CAPS</t>
  </si>
  <si>
    <t>PROCESSO Nº 131/2023 - DISPENSA Nº 036/2023</t>
  </si>
  <si>
    <t>Contratação de empresa especializada para prestação de serviços de instalação e monitoramento de alarme e circuito de câmera, incluindo o fornecimento de material e equipamento, para a Secretaria Municipal de Saúde de Águas de Lindóia</t>
  </si>
  <si>
    <t xml:space="preserve">
PROCESSO N.º 099/2023
EDITAL N.º 058/2023
PREGÃO ELETRONICO N.º 043/2023
</t>
  </si>
  <si>
    <t>Aquisição de materiais odontológicos para uso da Secretaria de Saúde, com entregas parceladas, pelo período de 12 (doze) meses</t>
  </si>
  <si>
    <t>Contratação de empresa para manutenção e limpeza de ar condicionado</t>
  </si>
  <si>
    <t>OBJETO: Contratação de empresa visando a locação e instalação de PABX</t>
  </si>
  <si>
    <t>Contratação de empresa visando a locação e instalação de PABX</t>
  </si>
  <si>
    <t>CONTRATAÇÃO DE EMPRESA PARA PRESTAÇÃO DE SERVIÇOS DE RASTREAMENTO E MONITORAMENTO DE VEÍCULOS VIA SATÉLITE</t>
  </si>
  <si>
    <t xml:space="preserve">PROCESSO N.º 055/2021
EDITAL N.º 039/2021
PREGÃO PRESENCIAL N.º 023/2021
</t>
  </si>
  <si>
    <t>Aquisição de Diversos Produtos e Materiais didáticos e de apoio para Terapia Ocupacional, Psicologia e Fonoaudiologiade, pelo período de 12 (doze) meses</t>
  </si>
  <si>
    <t>Aquisição de combustíveis líquidos para abastecimento da frota de veículos e máquinas, durante o exercício de 2025</t>
  </si>
  <si>
    <t>Credenciamento de instituição financeira para recebimento de multas de trânsito emitidas pelo municipio</t>
  </si>
  <si>
    <t>Contratação de empresa especializada na prestação de serviços de operação, manutenção e instalação de equipamentos eletrônicos de fiscalização de trânsito e serviços técnicos de gestão, mediante cessão de direitos de uso, para uso do SEMUTRAN (Radar)</t>
  </si>
  <si>
    <t>Contratação de empresa especializada visando seguro automotivo da Frota Municipal</t>
  </si>
  <si>
    <t>Aquisição de coletes balisticos, armas, munição e correlatos para uso da Guarda Municipal</t>
  </si>
  <si>
    <t>Aquisição de uniformes especiais para uso da Guarda Municipal</t>
  </si>
  <si>
    <t xml:space="preserve">PROCESSO N.º 063/2024
EDITAL N.º 034/2024
PREGÃO ELETRONICO N.º 030/2024
</t>
  </si>
  <si>
    <t>Aquisição de uniformes para funcionarios (Agentes de Trânsito)</t>
  </si>
  <si>
    <t>Aquisição de veículos especiais para uso da Guarda Municipal e Departamento de Trânsito</t>
  </si>
  <si>
    <t>Contratação de empresa especializada visando serviço de Ressolagem de pneus de diversas Secretarias</t>
  </si>
  <si>
    <t>Credencaimento visando a Contratação de empresa especializada em prestação de serviços de manutenção automotiva, corretiva e preventiva e serviços de mecânica dos veículos  leves (passeio e pick-up), médios (vans e pick-up motorização a diesel), pesados (caminhões e ônibus), equipamentos rodoviários e máquinas agrícolas da frota municipal, abrangendo o fornecimento de peças, componentes e acessórios novos, reparos e assistência mecânica, pelo período de 12 (doze) meses</t>
  </si>
  <si>
    <t xml:space="preserve">PROCESSO Nº 057/2024
EDITAL Nº 031/2024
CHAMAMENTO PUBLICO Nº 001/2024
</t>
  </si>
  <si>
    <t>Segurança Publica</t>
  </si>
  <si>
    <t>Aquisição de móveis (armários para arquivo, cadeiras, mesas, longarinas entre outros. Mobiliário em geral) - Guarda Municipal e Sede da Secretaria</t>
  </si>
  <si>
    <t>Segurnaça Publica</t>
  </si>
  <si>
    <t>Aquisição de cavaletes, cones e demais materiais para sinalização vertical necessário para uso do Departamento de Trânsito</t>
  </si>
  <si>
    <t>Contratação de empresa especializada visando o fornecimento de materiais, equipamentos e mão de obra para Sinalização Horizontal em diversas vias do município de Águas de Lindoia, pelo período de 12 (doze) meses</t>
  </si>
  <si>
    <t xml:space="preserve">Contratação de empresa especializada visando a locação, instalação e manutenção de câmeras de vídeo e CCO (Centro de Controle Operacional) para videomonitoramento eletrônico de vias públicas do Município de Águas de Lindoia </t>
  </si>
  <si>
    <t xml:space="preserve">PROCESSO N.º 082/2023
EDITAL N.º 049/2023
PREGÃO ELETRONICO N.º 035/2023
</t>
  </si>
  <si>
    <t>Aquisição de Placas de Sinalização de Trânsito Verticais de Advertência e de Regulamentação, postes galvanizados e suportes para placas, com entregas parceladas, pelo período de 12 (doze) meses</t>
  </si>
  <si>
    <t>Contratação de empresa especializada visando à prestação de serviços técnicos especializados à implantação de sistema (software) de administração, processamento e arrecadação das multas por infração de trânsito e talonário eletrônico de multas por infração de trânsito, destinados a informatização e automação de todas as atividades desenvolvidas na área de gerenciamento do trânsito no Município de Águas de Lindóia</t>
  </si>
  <si>
    <t>Contratação de empresa especializada visando a prestação de serviços técnicos de informática relativos a cessão de informações do banco de dados do DETRAN para o processamento de multas de trânsito referentes ao município de Águas de Lindóia</t>
  </si>
  <si>
    <t xml:space="preserve">PROCESSO Nº 150/2022
DISPENSA N° 037/2022
</t>
  </si>
  <si>
    <t>Contratação de empresa especializada visando a prestação de serviços técnicos de informática relativos a adesão de órgão público ao SNE-Sistema de Notificação Eletrônica SERPRO</t>
  </si>
  <si>
    <t xml:space="preserve">Aquisição de pneumáticos (Pneus) para os veículos municipais (leves, médios e pesados) </t>
  </si>
  <si>
    <t>REGISTRO DE PREÇOS VISANDO À CONTRATAÇÃO DE EMPRESA ESPECIALIZADA NA PRESTAÇÃO DE SERVIÇOS DE ENGENHARIA EM RESTAURAÇÃO DE PAVIMENTO ASFÁLTICO, PINTURA BETUMINOSA LIGANTE E CONCRETO ASFÁLTICO CBUQ, COM FORNECIMENTO DE MATERIAIS E MÃO DE OBRA, PARA REPAROS DE VIAS DO MUNICÍPIO NO PERÍODO DE 12 (DOZE) MESES</t>
  </si>
  <si>
    <t xml:space="preserve">PROCESSO N.º 018/2024
EDITAL N.º 011/2024
PREGÃO ELETRONICO N.º 010/2024 
</t>
  </si>
  <si>
    <t>Aquisição de massa asfáltica CBUQ (à frio) para a operação tapa-buracos no município</t>
  </si>
  <si>
    <t>Credenciamento visando a Contratação de empresa especializada na prestação de serviços de guincho para o transporte de veículos automotores</t>
  </si>
  <si>
    <t>Locação de espaço e/ou Contratação de empresa especializada na prestação de serviços de pátio de veículos apreendidos</t>
  </si>
  <si>
    <t>SECRETARIA: TRANSPORTE E MOBILIDADE URBANA</t>
  </si>
  <si>
    <t>SECRETARIA: SEGURANÇA PUBLICA E GUARDA MUNICIPAL</t>
  </si>
  <si>
    <t>Contratação de empresa especializada visando a confecção de placas toponímicas</t>
  </si>
  <si>
    <t>Mobilidade Urbana</t>
  </si>
  <si>
    <t>Contratação de empresa especializada visando a adequação de veículos para Guarda-Municipal com Kits de Sinalização Adaptação do Veículo, etc. Transformação Veicular.</t>
  </si>
  <si>
    <t>Aquisição de Equipamentos e Suprimentos (abafadores, pá, tendas, sopradores, etc) e demais relacionados à DEFESA CIVIL</t>
  </si>
  <si>
    <t>Contratação de empresa visando a prestação de serviço de Lavagem, Limpeza e Lubrificação de veículos leves, médios pesados e equipamentos da Frota Municipal</t>
  </si>
  <si>
    <t>Aquisição de materiais lúdicos e demais  correlatos para Sala de Atendimento Especializado</t>
  </si>
  <si>
    <t>Aquisição de eletroeletrônicos para Sala de Atendimento Especializado</t>
  </si>
  <si>
    <t>Contratação de empresa especializada visando o fornecimento de materiais e mão de obra para manutenção dos Decks e Mobiliários Urbanos em madeira do Município de Águas de Lindoia</t>
  </si>
  <si>
    <t>Assistência Social</t>
  </si>
  <si>
    <t>Aquisição de instalação de equipamentos de ar condicionado</t>
  </si>
  <si>
    <t>Aquisição de radiocomunicadores, repetidoras e demais materiais e equipamentos de uso diário (EPI, Munições, Uniformes) para a DIMUTRAN</t>
  </si>
  <si>
    <t xml:space="preserve">PROCESSO Nº 071/2024 
DISPENSA Nº 021/2024
</t>
  </si>
  <si>
    <t xml:space="preserve">PROCESSO N.º 085/2024
EDITAL N.º 049/2024
PREGÃO ELETRONICO N.º 043/2024 
</t>
  </si>
  <si>
    <t xml:space="preserve">PROCESSO N° 072/2024
DISPENSA N° 022/2024
</t>
  </si>
  <si>
    <t xml:space="preserve">PROCESSO N.º 064/2024
EDITAL N.º 035/2024
PREGÃO ELETRONICO N.º 031/2024 
</t>
  </si>
  <si>
    <t xml:space="preserve">PROCESSO N.º 070/2024
EDITAL N.º 039/2024
PREGÃO ELETRONICO N.º 035/2024 
</t>
  </si>
  <si>
    <t xml:space="preserve">PROCESSO N.º 080/2024
EDITAL N.º 044/2024
PREGÃO ELETRONICO N.º 039/2024 
</t>
  </si>
  <si>
    <t>Contratação de empresa especializada em mão de obra e fornecimento de materiais para reforma do Bosque Zequinha de Abreu. (DADE 24)</t>
  </si>
  <si>
    <t>Contratação de empresa especializada visando o fornecimento de materiais e mão de obra para execução de atrativo turístico denominado “Dança das Águas” no lago  da Praça Adhemar de Barros, com Recursos DADE x PMAL</t>
  </si>
  <si>
    <t>Aquisição de EPI (Equipamento de Proteção Individual) para Segurança do Trabalho</t>
  </si>
  <si>
    <t xml:space="preserve">PROCESSO N.º 066/2024
EDITAL N.º 036/2024
PREGÃO ELETRONICO N.º 032/2024
</t>
  </si>
  <si>
    <t xml:space="preserve">ROCESSO N.º 079/2024
EDITAL N.º 043/2024
PREGÃO ELETRONICO N.º 038/2024 
</t>
  </si>
  <si>
    <t xml:space="preserve">PROCESSO N.º 083/2024
EDITAL N.º 047/2024
PREGÃO ELETRONICO N.º 041/2024
</t>
  </si>
  <si>
    <t xml:space="preserve">PROCESSO N.º 076/2024
INEXIGIBILIDADE N.º 012/2024
</t>
  </si>
  <si>
    <t xml:space="preserve">PROCESSO N.º 033/2024
EDITAL N.º 019/2024
PREGÃO ELETRONICO N.º 017/2024 
</t>
  </si>
  <si>
    <t xml:space="preserve">PROCESSO N.º 081/2024
EDITAL N.º 045/2024
PREGÃO ELETRONICO N.º 040/2024 
</t>
  </si>
  <si>
    <t xml:space="preserve">PROCESSO N.º 084/2024
EDITAL N.º 048/2024
PREGÃO ELETRONICO N.º 042/2024 
</t>
  </si>
  <si>
    <t xml:space="preserve">PROCESSO N° 188/2023
EDITAL N° 120/2023
MODALIDADE/nº.: CHAMAMENTO PÚBLICO nº. 005/2023. (Possivel Supressão)
</t>
  </si>
  <si>
    <t xml:space="preserve">   </t>
  </si>
  <si>
    <t>Objeto: Aquisição de equipamentos de informatica</t>
  </si>
  <si>
    <t>Wellington Barreto</t>
  </si>
  <si>
    <t>Chefe de Compras e Licitações</t>
  </si>
  <si>
    <t>Águas de Lindoia, 18 de dezembro de 2.024</t>
  </si>
  <si>
    <t>PROCESSO N.º 088/2024
EDITAL N.º 052/2024
PREGÃO ELETRÔNICO N.º 046/2024</t>
  </si>
  <si>
    <t xml:space="preserve">PROCESSO N.º 117/2024
EDITAL N.º 074/2024
PREGÃO ELETRONICO N.º 062/2024 </t>
  </si>
  <si>
    <t>PROCESSO N° 091/2024
DISPENSA N° 026/2024</t>
  </si>
  <si>
    <t xml:space="preserve">PROCESSO N.º 113/2024
EDITAL N.º 070/2024
PREGÃO ELETRONICO N.º 058/2024 </t>
  </si>
  <si>
    <t xml:space="preserve">PROCESSO N.º 118/2024
EDITAL N.º 075/2024
PREGÃO ELETRONICO N.º 063/2024 </t>
  </si>
  <si>
    <t xml:space="preserve">PROCESSO N.º 114/2024
EDITAL N.º 071/2024
PREGÃO ELETRONICO N.º 059/2024 </t>
  </si>
  <si>
    <t xml:space="preserve">PROCESSO N.º 124/2024
EDITAL N.º 076/2024
PREGÃO ELETRONICO N.º 064/2024 </t>
  </si>
  <si>
    <t xml:space="preserve">PROCESSO N.º 130/2024
DISPENSA N.º 035/2024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</si>
</sst>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98">
    <xf numFmtId="0" fontId="0" fillId="0" borderId="0" xfId="0"/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4" fontId="1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center"/>
    </xf>
    <xf numFmtId="4" fontId="0" fillId="0" borderId="2" xfId="0" applyNumberFormat="1" applyBorder="1" applyAlignment="1">
      <alignment horizontal="center" wrapText="1"/>
    </xf>
    <xf numFmtId="0" fontId="0" fillId="0" borderId="2" xfId="0" applyBorder="1" applyAlignment="1">
      <alignment horizontal="left" vertical="center" wrapText="1"/>
    </xf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/>
    <xf numFmtId="4" fontId="1" fillId="0" borderId="2" xfId="0" applyNumberFormat="1" applyFont="1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wrapText="1"/>
    </xf>
    <xf numFmtId="4" fontId="4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4" fontId="0" fillId="0" borderId="6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4" fontId="0" fillId="0" borderId="2" xfId="0" applyNumberFormat="1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0" xfId="0" applyFill="1"/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4" fontId="0" fillId="0" borderId="2" xfId="0" applyNumberForma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Fill="1" applyBorder="1"/>
    <xf numFmtId="0" fontId="0" fillId="0" borderId="0" xfId="0" applyFill="1" applyAlignment="1">
      <alignment wrapText="1"/>
    </xf>
    <xf numFmtId="0" fontId="4" fillId="0" borderId="2" xfId="0" applyFont="1" applyFill="1" applyBorder="1"/>
    <xf numFmtId="0" fontId="4" fillId="0" borderId="2" xfId="0" applyFont="1" applyFill="1" applyBorder="1" applyAlignment="1">
      <alignment wrapText="1"/>
    </xf>
    <xf numFmtId="4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4" fillId="0" borderId="0" xfId="0" applyFont="1" applyFill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3">
    <cellStyle name="Moeda 2" xfId="1" xr:uid="{CCCACC77-E884-44CB-9422-B5134451A5AB}"/>
    <cellStyle name="Moeda 2 2" xfId="2" xr:uid="{B69CF341-3CAC-4AB5-8BDB-4EA2209050C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333374</xdr:colOff>
      <xdr:row>0</xdr:row>
      <xdr:rowOff>114300</xdr:rowOff>
    </xdr:from>
    <xdr:to>
      <xdr:col>1</xdr:col>
      <xdr:colOff>552450</xdr:colOff>
      <xdr:row>5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64F738D-3E8D-4374-9AB2-0FF9345A4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4" y="114300"/>
          <a:ext cx="1009651" cy="924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8AA50-7223-4CD7-A69B-359A4F36349A}">
  <sheetPr>
    <pageSetUpPr fitToPage="1"/>
  </sheetPr>
  <dimension ref="A1:L225"/>
  <sheetViews>
    <sheetView tabSelected="1" zoomScale="90" zoomScaleNormal="90" workbookViewId="0">
      <selection activeCell="J227" sqref="J227"/>
    </sheetView>
  </sheetViews>
  <sheetFormatPr defaultRowHeight="15" x14ac:dyDescent="0.25"/>
  <cols>
    <col min="1" max="1" width="11.85546875" style="7" customWidth="1"/>
    <col min="2" max="2" width="15" customWidth="1"/>
    <col min="3" max="3" width="39.28515625" style="5" customWidth="1"/>
    <col min="4" max="6" width="14.85546875" style="6" customWidth="1"/>
    <col min="7" max="7" width="14.85546875" style="7" customWidth="1"/>
    <col min="8" max="8" width="14.85546875" style="8" customWidth="1"/>
    <col min="9" max="9" width="14.85546875" style="7" customWidth="1"/>
    <col min="10" max="11" width="24.85546875" style="7" customWidth="1"/>
    <col min="12" max="12" width="16.42578125" customWidth="1"/>
  </cols>
  <sheetData>
    <row r="1" spans="1:11" ht="15" customHeight="1" x14ac:dyDescent="0.25">
      <c r="A1" s="81"/>
      <c r="B1" s="3"/>
      <c r="C1" s="78" t="s">
        <v>0</v>
      </c>
      <c r="D1" s="79"/>
      <c r="E1" s="79"/>
      <c r="F1" s="79"/>
      <c r="G1" s="79"/>
      <c r="H1" s="79"/>
      <c r="I1" s="79"/>
      <c r="J1" s="79"/>
      <c r="K1" s="79"/>
    </row>
    <row r="2" spans="1:11" ht="15" customHeight="1" x14ac:dyDescent="0.25">
      <c r="A2" s="81"/>
      <c r="B2" s="3"/>
      <c r="C2" s="78"/>
      <c r="D2" s="79"/>
      <c r="E2" s="79"/>
      <c r="F2" s="79"/>
      <c r="G2" s="79"/>
      <c r="H2" s="79"/>
      <c r="I2" s="79"/>
      <c r="J2" s="79"/>
      <c r="K2" s="79"/>
    </row>
    <row r="3" spans="1:11" ht="15" customHeight="1" x14ac:dyDescent="0.25">
      <c r="A3" s="81"/>
      <c r="B3" s="3"/>
      <c r="C3" s="78"/>
      <c r="D3" s="79"/>
      <c r="E3" s="79"/>
      <c r="F3" s="79"/>
      <c r="G3" s="79"/>
      <c r="H3" s="79"/>
      <c r="I3" s="79"/>
      <c r="J3" s="79"/>
      <c r="K3" s="79"/>
    </row>
    <row r="4" spans="1:11" ht="15" customHeight="1" x14ac:dyDescent="0.25">
      <c r="A4" s="81"/>
      <c r="B4" s="3"/>
      <c r="C4" s="78"/>
      <c r="D4" s="79"/>
      <c r="E4" s="79"/>
      <c r="F4" s="79"/>
      <c r="G4" s="79"/>
      <c r="H4" s="79"/>
      <c r="I4" s="79"/>
      <c r="J4" s="79"/>
      <c r="K4" s="79"/>
    </row>
    <row r="5" spans="1:11" ht="15" customHeight="1" x14ac:dyDescent="0.25">
      <c r="A5" s="81"/>
      <c r="B5" s="3"/>
      <c r="C5" s="78"/>
      <c r="D5" s="79"/>
      <c r="E5" s="79"/>
      <c r="F5" s="79"/>
      <c r="G5" s="79"/>
      <c r="H5" s="79"/>
      <c r="I5" s="79"/>
      <c r="J5" s="79"/>
      <c r="K5" s="79"/>
    </row>
    <row r="6" spans="1:11" ht="46.5" customHeight="1" x14ac:dyDescent="0.25">
      <c r="A6" s="77" t="s">
        <v>23</v>
      </c>
      <c r="B6" s="77"/>
      <c r="C6" s="77"/>
      <c r="D6" s="77"/>
      <c r="E6" s="77"/>
      <c r="F6" s="77"/>
      <c r="G6" s="77"/>
      <c r="H6" s="77"/>
      <c r="I6" s="77"/>
      <c r="J6" s="77"/>
      <c r="K6" s="77"/>
    </row>
    <row r="7" spans="1:11" ht="60" x14ac:dyDescent="0.25">
      <c r="A7" s="1" t="s">
        <v>1</v>
      </c>
      <c r="B7" s="2" t="s">
        <v>7</v>
      </c>
      <c r="C7" s="2" t="s">
        <v>2</v>
      </c>
      <c r="D7" s="4" t="s">
        <v>3</v>
      </c>
      <c r="E7" s="4" t="s">
        <v>5</v>
      </c>
      <c r="F7" s="4" t="s">
        <v>4</v>
      </c>
      <c r="G7" s="2" t="s">
        <v>10</v>
      </c>
      <c r="H7" s="2" t="s">
        <v>6</v>
      </c>
      <c r="I7" s="2" t="s">
        <v>8</v>
      </c>
      <c r="J7" s="2" t="s">
        <v>9</v>
      </c>
      <c r="K7" s="2" t="s">
        <v>32</v>
      </c>
    </row>
    <row r="8" spans="1:11" ht="60" x14ac:dyDescent="0.25">
      <c r="A8" s="9">
        <v>1</v>
      </c>
      <c r="B8" s="9" t="s">
        <v>18</v>
      </c>
      <c r="C8" s="10" t="s">
        <v>22</v>
      </c>
      <c r="D8" s="11">
        <v>9000</v>
      </c>
      <c r="E8" s="11">
        <v>0</v>
      </c>
      <c r="F8" s="11">
        <v>9000</v>
      </c>
      <c r="G8" s="9" t="s">
        <v>16</v>
      </c>
      <c r="H8" s="10" t="s">
        <v>13</v>
      </c>
      <c r="I8" s="9" t="s">
        <v>19</v>
      </c>
      <c r="J8" s="10" t="s">
        <v>20</v>
      </c>
      <c r="K8" s="12" t="s">
        <v>78</v>
      </c>
    </row>
    <row r="9" spans="1:11" ht="38.25" customHeight="1" x14ac:dyDescent="0.25">
      <c r="A9" s="40">
        <v>2</v>
      </c>
      <c r="B9" s="9" t="s">
        <v>11</v>
      </c>
      <c r="C9" s="10" t="s">
        <v>21</v>
      </c>
      <c r="D9" s="11">
        <f>30000-20000</f>
        <v>10000</v>
      </c>
      <c r="E9" s="11">
        <v>0</v>
      </c>
      <c r="F9" s="11">
        <f>D9</f>
        <v>10000</v>
      </c>
      <c r="G9" s="9" t="s">
        <v>16</v>
      </c>
      <c r="H9" s="10" t="s">
        <v>13</v>
      </c>
      <c r="I9" s="9" t="s">
        <v>14</v>
      </c>
      <c r="J9" s="10"/>
      <c r="K9" s="10"/>
    </row>
    <row r="10" spans="1:11" ht="45" x14ac:dyDescent="0.25">
      <c r="A10" s="40">
        <v>3</v>
      </c>
      <c r="B10" s="9" t="s">
        <v>11</v>
      </c>
      <c r="C10" s="10" t="s">
        <v>15</v>
      </c>
      <c r="D10" s="11">
        <f>30000-20000</f>
        <v>10000</v>
      </c>
      <c r="E10" s="11">
        <v>0</v>
      </c>
      <c r="F10" s="11">
        <f>D10</f>
        <v>10000</v>
      </c>
      <c r="G10" s="9" t="s">
        <v>12</v>
      </c>
      <c r="H10" s="10" t="s">
        <v>13</v>
      </c>
      <c r="I10" s="9" t="s">
        <v>14</v>
      </c>
      <c r="J10" s="10"/>
      <c r="K10" s="10"/>
    </row>
    <row r="11" spans="1:11" x14ac:dyDescent="0.25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</row>
    <row r="12" spans="1:11" ht="45" customHeight="1" x14ac:dyDescent="0.25">
      <c r="A12" s="77" t="s">
        <v>24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</row>
    <row r="13" spans="1:11" ht="60" x14ac:dyDescent="0.25">
      <c r="A13" s="1" t="s">
        <v>1</v>
      </c>
      <c r="B13" s="2" t="s">
        <v>7</v>
      </c>
      <c r="C13" s="2" t="s">
        <v>2</v>
      </c>
      <c r="D13" s="4" t="s">
        <v>3</v>
      </c>
      <c r="E13" s="4" t="s">
        <v>5</v>
      </c>
      <c r="F13" s="4" t="s">
        <v>4</v>
      </c>
      <c r="G13" s="2" t="s">
        <v>10</v>
      </c>
      <c r="H13" s="2" t="s">
        <v>6</v>
      </c>
      <c r="I13" s="2" t="s">
        <v>8</v>
      </c>
      <c r="J13" s="2" t="s">
        <v>9</v>
      </c>
      <c r="K13" s="2" t="s">
        <v>32</v>
      </c>
    </row>
    <row r="14" spans="1:11" ht="66.75" customHeight="1" x14ac:dyDescent="0.25">
      <c r="A14" s="9">
        <v>1</v>
      </c>
      <c r="B14" s="9" t="s">
        <v>18</v>
      </c>
      <c r="C14" s="13" t="s">
        <v>25</v>
      </c>
      <c r="D14" s="11">
        <v>1430000</v>
      </c>
      <c r="E14" s="11">
        <v>0</v>
      </c>
      <c r="F14" s="11">
        <v>1430000</v>
      </c>
      <c r="G14" s="9" t="s">
        <v>16</v>
      </c>
      <c r="H14" s="10" t="s">
        <v>13</v>
      </c>
      <c r="I14" s="9" t="s">
        <v>19</v>
      </c>
      <c r="J14" s="10" t="s">
        <v>26</v>
      </c>
      <c r="K14" s="12" t="s">
        <v>78</v>
      </c>
    </row>
    <row r="15" spans="1:11" ht="243.75" customHeight="1" x14ac:dyDescent="0.25">
      <c r="A15" s="9">
        <v>2</v>
      </c>
      <c r="B15" s="9" t="s">
        <v>18</v>
      </c>
      <c r="C15" s="13" t="s">
        <v>27</v>
      </c>
      <c r="D15" s="11">
        <v>570000</v>
      </c>
      <c r="E15" s="11">
        <v>0</v>
      </c>
      <c r="F15" s="11">
        <v>570000</v>
      </c>
      <c r="G15" s="9" t="s">
        <v>28</v>
      </c>
      <c r="H15" s="10" t="s">
        <v>13</v>
      </c>
      <c r="I15" s="9" t="s">
        <v>19</v>
      </c>
      <c r="J15" s="10" t="s">
        <v>29</v>
      </c>
      <c r="K15" s="12" t="s">
        <v>78</v>
      </c>
    </row>
    <row r="16" spans="1:11" ht="180" x14ac:dyDescent="0.25">
      <c r="A16" s="9">
        <v>3</v>
      </c>
      <c r="B16" s="9" t="s">
        <v>18</v>
      </c>
      <c r="C16" s="13" t="s">
        <v>31</v>
      </c>
      <c r="D16" s="11">
        <v>210000</v>
      </c>
      <c r="E16" s="11">
        <v>0</v>
      </c>
      <c r="F16" s="11">
        <v>210000</v>
      </c>
      <c r="G16" s="9" t="s">
        <v>56</v>
      </c>
      <c r="H16" s="10" t="s">
        <v>13</v>
      </c>
      <c r="I16" s="9" t="s">
        <v>19</v>
      </c>
      <c r="J16" s="54" t="s">
        <v>331</v>
      </c>
      <c r="K16" s="55" t="s">
        <v>78</v>
      </c>
    </row>
    <row r="17" spans="1:12" x14ac:dyDescent="0.25">
      <c r="A17" s="82"/>
      <c r="B17" s="83"/>
      <c r="C17" s="83"/>
      <c r="D17" s="83"/>
      <c r="E17" s="83"/>
      <c r="F17" s="83"/>
      <c r="G17" s="83"/>
      <c r="H17" s="83"/>
      <c r="I17" s="83"/>
      <c r="J17" s="83"/>
      <c r="K17" s="84"/>
    </row>
    <row r="18" spans="1:12" ht="31.5" x14ac:dyDescent="0.25">
      <c r="A18" s="77" t="s">
        <v>72</v>
      </c>
      <c r="B18" s="77"/>
      <c r="C18" s="77"/>
      <c r="D18" s="77"/>
      <c r="E18" s="77"/>
      <c r="F18" s="77"/>
      <c r="G18" s="77"/>
      <c r="H18" s="77"/>
      <c r="I18" s="77"/>
      <c r="J18" s="77"/>
      <c r="K18" s="77"/>
    </row>
    <row r="19" spans="1:12" ht="60" x14ac:dyDescent="0.25">
      <c r="A19" s="1" t="s">
        <v>1</v>
      </c>
      <c r="B19" s="2" t="s">
        <v>7</v>
      </c>
      <c r="C19" s="2" t="s">
        <v>2</v>
      </c>
      <c r="D19" s="4" t="s">
        <v>3</v>
      </c>
      <c r="E19" s="4" t="s">
        <v>5</v>
      </c>
      <c r="F19" s="4" t="s">
        <v>4</v>
      </c>
      <c r="G19" s="2" t="s">
        <v>10</v>
      </c>
      <c r="H19" s="2" t="s">
        <v>6</v>
      </c>
      <c r="I19" s="2" t="s">
        <v>8</v>
      </c>
      <c r="J19" s="2" t="s">
        <v>9</v>
      </c>
      <c r="K19" s="2" t="s">
        <v>32</v>
      </c>
    </row>
    <row r="20" spans="1:12" s="46" customFormat="1" ht="75" x14ac:dyDescent="0.25">
      <c r="A20" s="40">
        <v>1</v>
      </c>
      <c r="B20" s="61" t="s">
        <v>18</v>
      </c>
      <c r="C20" s="50" t="s">
        <v>33</v>
      </c>
      <c r="D20" s="57">
        <v>96000</v>
      </c>
      <c r="E20" s="57">
        <v>0</v>
      </c>
      <c r="F20" s="57">
        <f>D20</f>
        <v>96000</v>
      </c>
      <c r="G20" s="40" t="s">
        <v>16</v>
      </c>
      <c r="H20" s="45" t="s">
        <v>13</v>
      </c>
      <c r="I20" s="40" t="s">
        <v>19</v>
      </c>
      <c r="J20" s="45" t="s">
        <v>34</v>
      </c>
      <c r="K20" s="42" t="s">
        <v>78</v>
      </c>
      <c r="L20" s="62"/>
    </row>
    <row r="21" spans="1:12" ht="66" customHeight="1" x14ac:dyDescent="0.25">
      <c r="A21" s="9">
        <v>2</v>
      </c>
      <c r="B21" s="14" t="s">
        <v>18</v>
      </c>
      <c r="C21" s="15" t="s">
        <v>41</v>
      </c>
      <c r="D21" s="11">
        <v>26000</v>
      </c>
      <c r="E21" s="11">
        <v>0</v>
      </c>
      <c r="F21" s="11">
        <v>26000</v>
      </c>
      <c r="G21" s="9" t="s">
        <v>16</v>
      </c>
      <c r="H21" s="10" t="s">
        <v>13</v>
      </c>
      <c r="I21" s="9" t="s">
        <v>19</v>
      </c>
      <c r="J21" s="10" t="s">
        <v>42</v>
      </c>
      <c r="K21" s="12" t="s">
        <v>78</v>
      </c>
    </row>
    <row r="22" spans="1:12" ht="68.25" customHeight="1" x14ac:dyDescent="0.25">
      <c r="A22" s="9">
        <v>3</v>
      </c>
      <c r="B22" s="14" t="s">
        <v>18</v>
      </c>
      <c r="C22" s="15" t="s">
        <v>45</v>
      </c>
      <c r="D22" s="11">
        <v>25000</v>
      </c>
      <c r="E22" s="11">
        <v>0</v>
      </c>
      <c r="F22" s="11">
        <v>25000</v>
      </c>
      <c r="G22" s="9" t="s">
        <v>28</v>
      </c>
      <c r="H22" s="10" t="s">
        <v>13</v>
      </c>
      <c r="I22" s="9" t="s">
        <v>19</v>
      </c>
      <c r="J22" s="16" t="s">
        <v>46</v>
      </c>
      <c r="K22" s="12" t="s">
        <v>78</v>
      </c>
    </row>
    <row r="23" spans="1:12" ht="85.5" customHeight="1" x14ac:dyDescent="0.25">
      <c r="A23" s="9">
        <v>4</v>
      </c>
      <c r="B23" s="14" t="s">
        <v>18</v>
      </c>
      <c r="C23" s="15" t="s">
        <v>43</v>
      </c>
      <c r="D23" s="11">
        <v>6500</v>
      </c>
      <c r="E23" s="11">
        <v>0</v>
      </c>
      <c r="F23" s="11">
        <f>D23</f>
        <v>6500</v>
      </c>
      <c r="G23" s="9" t="s">
        <v>16</v>
      </c>
      <c r="H23" s="10" t="s">
        <v>13</v>
      </c>
      <c r="I23" s="9" t="s">
        <v>14</v>
      </c>
      <c r="J23" s="10"/>
      <c r="K23" s="9"/>
    </row>
    <row r="24" spans="1:12" ht="51" customHeight="1" x14ac:dyDescent="0.25">
      <c r="A24" s="39">
        <v>5</v>
      </c>
      <c r="B24" s="14" t="s">
        <v>36</v>
      </c>
      <c r="C24" s="15" t="s">
        <v>35</v>
      </c>
      <c r="D24" s="11">
        <v>10000</v>
      </c>
      <c r="E24" s="11">
        <v>0</v>
      </c>
      <c r="F24" s="11">
        <f>D24</f>
        <v>10000</v>
      </c>
      <c r="G24" s="9" t="s">
        <v>28</v>
      </c>
      <c r="H24" s="10" t="s">
        <v>13</v>
      </c>
      <c r="I24" s="9" t="s">
        <v>14</v>
      </c>
      <c r="J24" s="9"/>
      <c r="K24" s="9"/>
    </row>
    <row r="25" spans="1:12" ht="63" customHeight="1" x14ac:dyDescent="0.25">
      <c r="A25" s="39">
        <v>6</v>
      </c>
      <c r="B25" s="14" t="s">
        <v>18</v>
      </c>
      <c r="C25" s="15" t="s">
        <v>37</v>
      </c>
      <c r="D25" s="11">
        <v>43000</v>
      </c>
      <c r="E25" s="11">
        <v>0</v>
      </c>
      <c r="F25" s="11">
        <v>43000</v>
      </c>
      <c r="G25" s="9" t="s">
        <v>12</v>
      </c>
      <c r="H25" s="10" t="s">
        <v>13</v>
      </c>
      <c r="I25" s="9" t="s">
        <v>19</v>
      </c>
      <c r="J25" s="10" t="s">
        <v>38</v>
      </c>
      <c r="K25" s="12" t="s">
        <v>78</v>
      </c>
    </row>
    <row r="26" spans="1:12" ht="30" x14ac:dyDescent="0.25">
      <c r="A26" s="39">
        <v>7</v>
      </c>
      <c r="B26" s="14" t="s">
        <v>36</v>
      </c>
      <c r="C26" s="15" t="s">
        <v>44</v>
      </c>
      <c r="D26" s="11">
        <v>2000</v>
      </c>
      <c r="E26" s="11">
        <v>0</v>
      </c>
      <c r="F26" s="11">
        <v>2000</v>
      </c>
      <c r="G26" s="9" t="s">
        <v>12</v>
      </c>
      <c r="H26" s="10" t="s">
        <v>13</v>
      </c>
      <c r="I26" s="9" t="s">
        <v>14</v>
      </c>
      <c r="J26" s="9"/>
      <c r="K26" s="9"/>
    </row>
    <row r="27" spans="1:12" ht="75" x14ac:dyDescent="0.25">
      <c r="A27" s="39">
        <v>8</v>
      </c>
      <c r="B27" s="14" t="s">
        <v>18</v>
      </c>
      <c r="C27" s="15" t="s">
        <v>39</v>
      </c>
      <c r="D27" s="11">
        <v>33000</v>
      </c>
      <c r="E27" s="11">
        <v>0</v>
      </c>
      <c r="F27" s="11">
        <v>33000</v>
      </c>
      <c r="G27" s="9" t="s">
        <v>56</v>
      </c>
      <c r="H27" s="10" t="s">
        <v>13</v>
      </c>
      <c r="I27" s="9" t="s">
        <v>19</v>
      </c>
      <c r="J27" s="10" t="s">
        <v>40</v>
      </c>
      <c r="K27" s="12" t="s">
        <v>78</v>
      </c>
    </row>
    <row r="28" spans="1:12" x14ac:dyDescent="0.25">
      <c r="A28" s="82"/>
      <c r="B28" s="83"/>
      <c r="C28" s="83"/>
      <c r="D28" s="83"/>
      <c r="E28" s="83"/>
      <c r="F28" s="83"/>
      <c r="G28" s="83"/>
      <c r="H28" s="83"/>
      <c r="I28" s="83"/>
      <c r="J28" s="83"/>
      <c r="K28" s="84"/>
    </row>
    <row r="29" spans="1:12" ht="31.5" x14ac:dyDescent="0.25">
      <c r="A29" s="77" t="s">
        <v>63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</row>
    <row r="30" spans="1:12" ht="60" x14ac:dyDescent="0.25">
      <c r="A30" s="1" t="s">
        <v>1</v>
      </c>
      <c r="B30" s="2" t="s">
        <v>7</v>
      </c>
      <c r="C30" s="2" t="s">
        <v>2</v>
      </c>
      <c r="D30" s="4" t="s">
        <v>3</v>
      </c>
      <c r="E30" s="4" t="s">
        <v>5</v>
      </c>
      <c r="F30" s="4" t="s">
        <v>4</v>
      </c>
      <c r="G30" s="2" t="s">
        <v>10</v>
      </c>
      <c r="H30" s="2" t="s">
        <v>6</v>
      </c>
      <c r="I30" s="2" t="s">
        <v>8</v>
      </c>
      <c r="J30" s="2" t="s">
        <v>9</v>
      </c>
      <c r="K30" s="2" t="s">
        <v>32</v>
      </c>
    </row>
    <row r="31" spans="1:12" ht="82.5" customHeight="1" x14ac:dyDescent="0.25">
      <c r="A31" s="73">
        <v>1</v>
      </c>
      <c r="B31" s="12" t="s">
        <v>18</v>
      </c>
      <c r="C31" s="13" t="s">
        <v>48</v>
      </c>
      <c r="D31" s="18">
        <v>15000</v>
      </c>
      <c r="E31" s="18">
        <v>0</v>
      </c>
      <c r="F31" s="18">
        <v>15000</v>
      </c>
      <c r="G31" s="10" t="s">
        <v>28</v>
      </c>
      <c r="H31" s="10" t="s">
        <v>13</v>
      </c>
      <c r="I31" s="10" t="s">
        <v>19</v>
      </c>
      <c r="J31" s="10" t="s">
        <v>49</v>
      </c>
      <c r="K31" s="10" t="s">
        <v>78</v>
      </c>
    </row>
    <row r="32" spans="1:12" ht="72" customHeight="1" x14ac:dyDescent="0.25">
      <c r="A32" s="73">
        <v>2</v>
      </c>
      <c r="B32" s="12" t="s">
        <v>18</v>
      </c>
      <c r="C32" s="13" t="s">
        <v>51</v>
      </c>
      <c r="D32" s="18">
        <v>28800</v>
      </c>
      <c r="E32" s="18">
        <v>0</v>
      </c>
      <c r="F32" s="18">
        <v>28800</v>
      </c>
      <c r="G32" s="10" t="s">
        <v>28</v>
      </c>
      <c r="H32" s="10" t="s">
        <v>13</v>
      </c>
      <c r="I32" s="10" t="s">
        <v>19</v>
      </c>
      <c r="J32" s="10" t="s">
        <v>52</v>
      </c>
      <c r="K32" s="10" t="s">
        <v>78</v>
      </c>
    </row>
    <row r="33" spans="1:11" ht="72" customHeight="1" x14ac:dyDescent="0.25">
      <c r="A33" s="73">
        <v>3</v>
      </c>
      <c r="B33" s="12" t="s">
        <v>18</v>
      </c>
      <c r="C33" s="13" t="s">
        <v>53</v>
      </c>
      <c r="D33" s="18">
        <v>136500</v>
      </c>
      <c r="E33" s="18">
        <v>0</v>
      </c>
      <c r="F33" s="18">
        <v>136500</v>
      </c>
      <c r="G33" s="10">
        <v>1</v>
      </c>
      <c r="H33" s="10" t="s">
        <v>13</v>
      </c>
      <c r="I33" s="10" t="s">
        <v>19</v>
      </c>
      <c r="J33" s="10" t="s">
        <v>54</v>
      </c>
      <c r="K33" s="10" t="s">
        <v>78</v>
      </c>
    </row>
    <row r="34" spans="1:11" ht="72" customHeight="1" x14ac:dyDescent="0.25">
      <c r="A34" s="73">
        <v>4</v>
      </c>
      <c r="B34" s="12" t="s">
        <v>18</v>
      </c>
      <c r="C34" s="13" t="s">
        <v>55</v>
      </c>
      <c r="D34" s="18">
        <v>39500</v>
      </c>
      <c r="E34" s="18">
        <v>0</v>
      </c>
      <c r="F34" s="18">
        <v>39500</v>
      </c>
      <c r="G34" s="10" t="s">
        <v>56</v>
      </c>
      <c r="H34" s="10" t="s">
        <v>13</v>
      </c>
      <c r="I34" s="10" t="s">
        <v>19</v>
      </c>
      <c r="J34" s="10" t="s">
        <v>57</v>
      </c>
      <c r="K34" s="10" t="s">
        <v>78</v>
      </c>
    </row>
    <row r="35" spans="1:11" ht="90" x14ac:dyDescent="0.25">
      <c r="A35" s="73">
        <v>5</v>
      </c>
      <c r="B35" s="12" t="s">
        <v>18</v>
      </c>
      <c r="C35" s="13" t="s">
        <v>58</v>
      </c>
      <c r="D35" s="18">
        <v>26500</v>
      </c>
      <c r="E35" s="18">
        <v>0</v>
      </c>
      <c r="F35" s="18">
        <v>26500</v>
      </c>
      <c r="G35" s="10" t="s">
        <v>56</v>
      </c>
      <c r="H35" s="10" t="s">
        <v>13</v>
      </c>
      <c r="I35" s="10" t="s">
        <v>19</v>
      </c>
      <c r="J35" s="10" t="s">
        <v>59</v>
      </c>
      <c r="K35" s="10" t="s">
        <v>78</v>
      </c>
    </row>
    <row r="36" spans="1:11" ht="165" x14ac:dyDescent="0.25">
      <c r="A36" s="73">
        <v>6</v>
      </c>
      <c r="B36" s="12" t="s">
        <v>18</v>
      </c>
      <c r="C36" s="13" t="s">
        <v>60</v>
      </c>
      <c r="D36" s="18">
        <v>41500</v>
      </c>
      <c r="E36" s="18">
        <v>0</v>
      </c>
      <c r="F36" s="18">
        <v>41500</v>
      </c>
      <c r="G36" s="10" t="s">
        <v>56</v>
      </c>
      <c r="H36" s="10" t="s">
        <v>13</v>
      </c>
      <c r="I36" s="10" t="s">
        <v>19</v>
      </c>
      <c r="J36" s="10" t="s">
        <v>61</v>
      </c>
      <c r="K36" s="10" t="s">
        <v>78</v>
      </c>
    </row>
    <row r="37" spans="1:11" x14ac:dyDescent="0.25">
      <c r="A37" s="88"/>
      <c r="B37" s="89"/>
      <c r="C37" s="89"/>
      <c r="D37" s="89"/>
      <c r="E37" s="89"/>
      <c r="F37" s="89"/>
      <c r="G37" s="89"/>
      <c r="H37" s="89"/>
      <c r="I37" s="89"/>
      <c r="J37" s="89"/>
      <c r="K37" s="90"/>
    </row>
    <row r="38" spans="1:11" ht="31.5" x14ac:dyDescent="0.25">
      <c r="A38" s="77" t="s">
        <v>64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</row>
    <row r="39" spans="1:11" ht="60" x14ac:dyDescent="0.25">
      <c r="A39" s="1" t="s">
        <v>1</v>
      </c>
      <c r="B39" s="2" t="s">
        <v>7</v>
      </c>
      <c r="C39" s="2" t="s">
        <v>2</v>
      </c>
      <c r="D39" s="4" t="s">
        <v>3</v>
      </c>
      <c r="E39" s="4" t="s">
        <v>5</v>
      </c>
      <c r="F39" s="4" t="s">
        <v>4</v>
      </c>
      <c r="G39" s="2" t="s">
        <v>10</v>
      </c>
      <c r="H39" s="2" t="s">
        <v>6</v>
      </c>
      <c r="I39" s="2" t="s">
        <v>8</v>
      </c>
      <c r="J39" s="2" t="s">
        <v>9</v>
      </c>
      <c r="K39" s="2" t="s">
        <v>32</v>
      </c>
    </row>
    <row r="40" spans="1:11" ht="195" x14ac:dyDescent="0.25">
      <c r="A40" s="17">
        <v>1</v>
      </c>
      <c r="B40" s="12" t="s">
        <v>18</v>
      </c>
      <c r="C40" s="19" t="s">
        <v>65</v>
      </c>
      <c r="D40" s="18">
        <v>130000</v>
      </c>
      <c r="E40" s="18">
        <v>0</v>
      </c>
      <c r="F40" s="18">
        <v>130000</v>
      </c>
      <c r="G40" s="10" t="s">
        <v>66</v>
      </c>
      <c r="H40" s="10" t="s">
        <v>13</v>
      </c>
      <c r="I40" s="10" t="s">
        <v>19</v>
      </c>
      <c r="J40" s="10" t="s">
        <v>332</v>
      </c>
      <c r="K40" s="54" t="s">
        <v>78</v>
      </c>
    </row>
    <row r="41" spans="1:11" x14ac:dyDescent="0.25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90"/>
    </row>
    <row r="42" spans="1:11" ht="31.5" x14ac:dyDescent="0.25">
      <c r="A42" s="77" t="s">
        <v>71</v>
      </c>
      <c r="B42" s="77"/>
      <c r="C42" s="77"/>
      <c r="D42" s="77"/>
      <c r="E42" s="77"/>
      <c r="F42" s="77"/>
      <c r="G42" s="77"/>
      <c r="H42" s="77"/>
      <c r="I42" s="77"/>
      <c r="J42" s="77"/>
      <c r="K42" s="77"/>
    </row>
    <row r="43" spans="1:11" ht="60" x14ac:dyDescent="0.25">
      <c r="A43" s="1" t="s">
        <v>1</v>
      </c>
      <c r="B43" s="2" t="s">
        <v>7</v>
      </c>
      <c r="C43" s="2" t="s">
        <v>2</v>
      </c>
      <c r="D43" s="4" t="s">
        <v>3</v>
      </c>
      <c r="E43" s="4" t="s">
        <v>5</v>
      </c>
      <c r="F43" s="4" t="s">
        <v>4</v>
      </c>
      <c r="G43" s="2" t="s">
        <v>10</v>
      </c>
      <c r="H43" s="2" t="s">
        <v>6</v>
      </c>
      <c r="I43" s="2" t="s">
        <v>8</v>
      </c>
      <c r="J43" s="2" t="s">
        <v>9</v>
      </c>
      <c r="K43" s="2" t="s">
        <v>32</v>
      </c>
    </row>
    <row r="44" spans="1:11" ht="75" x14ac:dyDescent="0.25">
      <c r="A44" s="41">
        <v>1</v>
      </c>
      <c r="B44" s="12" t="s">
        <v>18</v>
      </c>
      <c r="C44" s="19" t="s">
        <v>73</v>
      </c>
      <c r="D44" s="18">
        <f>300000-185000</f>
        <v>115000</v>
      </c>
      <c r="E44" s="18">
        <v>0</v>
      </c>
      <c r="F44" s="18">
        <f>D44</f>
        <v>115000</v>
      </c>
      <c r="G44" s="10" t="s">
        <v>28</v>
      </c>
      <c r="H44" s="10" t="s">
        <v>13</v>
      </c>
      <c r="I44" s="10" t="s">
        <v>14</v>
      </c>
      <c r="J44" s="10"/>
      <c r="K44" s="10"/>
    </row>
    <row r="45" spans="1:11" ht="105" x14ac:dyDescent="0.25">
      <c r="A45" s="41">
        <v>2</v>
      </c>
      <c r="B45" s="12" t="s">
        <v>18</v>
      </c>
      <c r="C45" s="19" t="s">
        <v>74</v>
      </c>
      <c r="D45" s="18">
        <f>305000-105000</f>
        <v>200000</v>
      </c>
      <c r="E45" s="18">
        <v>0</v>
      </c>
      <c r="F45" s="18">
        <f>D45</f>
        <v>200000</v>
      </c>
      <c r="G45" s="10" t="s">
        <v>16</v>
      </c>
      <c r="H45" s="10" t="s">
        <v>75</v>
      </c>
      <c r="I45" s="10" t="s">
        <v>14</v>
      </c>
      <c r="J45" s="10"/>
      <c r="K45" s="10"/>
    </row>
    <row r="46" spans="1:11" ht="75" x14ac:dyDescent="0.25">
      <c r="A46" s="41">
        <v>3</v>
      </c>
      <c r="B46" s="12" t="s">
        <v>18</v>
      </c>
      <c r="C46" s="19" t="s">
        <v>76</v>
      </c>
      <c r="D46" s="18">
        <f>470000-270000</f>
        <v>200000</v>
      </c>
      <c r="E46" s="18">
        <v>0</v>
      </c>
      <c r="F46" s="18">
        <f>D46</f>
        <v>200000</v>
      </c>
      <c r="G46" s="10" t="s">
        <v>28</v>
      </c>
      <c r="H46" s="10" t="s">
        <v>75</v>
      </c>
      <c r="I46" s="10" t="s">
        <v>19</v>
      </c>
      <c r="J46" s="10" t="s">
        <v>77</v>
      </c>
      <c r="K46" s="10" t="s">
        <v>78</v>
      </c>
    </row>
    <row r="47" spans="1:11" ht="90" x14ac:dyDescent="0.25">
      <c r="A47" s="41">
        <v>4</v>
      </c>
      <c r="B47" s="12" t="s">
        <v>18</v>
      </c>
      <c r="C47" s="19" t="s">
        <v>79</v>
      </c>
      <c r="D47" s="18">
        <v>51000</v>
      </c>
      <c r="E47" s="18">
        <v>0</v>
      </c>
      <c r="F47" s="18">
        <v>51000</v>
      </c>
      <c r="G47" s="10" t="s">
        <v>28</v>
      </c>
      <c r="H47" s="10" t="s">
        <v>75</v>
      </c>
      <c r="I47" s="10" t="s">
        <v>14</v>
      </c>
      <c r="J47" s="10"/>
      <c r="K47" s="10"/>
    </row>
    <row r="48" spans="1:11" ht="105" x14ac:dyDescent="0.25">
      <c r="A48" s="41">
        <v>5</v>
      </c>
      <c r="B48" s="12" t="s">
        <v>18</v>
      </c>
      <c r="C48" s="19" t="s">
        <v>82</v>
      </c>
      <c r="D48" s="18">
        <f>1200000-628000</f>
        <v>572000</v>
      </c>
      <c r="E48" s="18">
        <v>0</v>
      </c>
      <c r="F48" s="18">
        <f>D48</f>
        <v>572000</v>
      </c>
      <c r="G48" s="10" t="s">
        <v>28</v>
      </c>
      <c r="H48" s="10" t="s">
        <v>75</v>
      </c>
      <c r="I48" s="10" t="s">
        <v>14</v>
      </c>
      <c r="J48" s="10"/>
      <c r="K48" s="10"/>
    </row>
    <row r="49" spans="1:12" ht="60" x14ac:dyDescent="0.25">
      <c r="A49" s="41">
        <v>6</v>
      </c>
      <c r="B49" s="12" t="s">
        <v>18</v>
      </c>
      <c r="C49" s="19" t="s">
        <v>83</v>
      </c>
      <c r="D49" s="18">
        <v>28000</v>
      </c>
      <c r="E49" s="18">
        <v>0</v>
      </c>
      <c r="F49" s="18">
        <v>28000</v>
      </c>
      <c r="G49" s="10" t="s">
        <v>28</v>
      </c>
      <c r="H49" s="10" t="s">
        <v>13</v>
      </c>
      <c r="I49" s="10" t="s">
        <v>14</v>
      </c>
      <c r="J49" s="20"/>
      <c r="K49" s="20"/>
    </row>
    <row r="50" spans="1:12" s="46" customFormat="1" ht="120" x14ac:dyDescent="0.25">
      <c r="A50" s="41">
        <v>7</v>
      </c>
      <c r="B50" s="42" t="s">
        <v>18</v>
      </c>
      <c r="C50" s="43" t="s">
        <v>84</v>
      </c>
      <c r="D50" s="44">
        <v>705000</v>
      </c>
      <c r="E50" s="44">
        <v>0</v>
      </c>
      <c r="F50" s="44">
        <f>D50</f>
        <v>705000</v>
      </c>
      <c r="G50" s="45" t="s">
        <v>30</v>
      </c>
      <c r="H50" s="45" t="s">
        <v>75</v>
      </c>
      <c r="I50" s="45" t="s">
        <v>19</v>
      </c>
      <c r="J50" s="45" t="s">
        <v>85</v>
      </c>
      <c r="K50" s="45" t="s">
        <v>78</v>
      </c>
      <c r="L50" s="62"/>
    </row>
    <row r="51" spans="1:12" ht="75" x14ac:dyDescent="0.25">
      <c r="A51" s="41">
        <v>8</v>
      </c>
      <c r="B51" s="12" t="s">
        <v>18</v>
      </c>
      <c r="C51" s="19" t="s">
        <v>86</v>
      </c>
      <c r="D51" s="18">
        <v>20000</v>
      </c>
      <c r="E51" s="18">
        <v>0</v>
      </c>
      <c r="F51" s="18">
        <v>20000</v>
      </c>
      <c r="G51" s="10" t="s">
        <v>30</v>
      </c>
      <c r="H51" s="10" t="s">
        <v>13</v>
      </c>
      <c r="I51" s="10" t="s">
        <v>14</v>
      </c>
      <c r="J51" s="20"/>
      <c r="K51" s="20"/>
    </row>
    <row r="52" spans="1:12" ht="90" x14ac:dyDescent="0.25">
      <c r="A52" s="41">
        <v>9</v>
      </c>
      <c r="B52" s="12" t="s">
        <v>18</v>
      </c>
      <c r="C52" s="19" t="s">
        <v>87</v>
      </c>
      <c r="D52" s="18">
        <v>60000</v>
      </c>
      <c r="E52" s="18">
        <v>0</v>
      </c>
      <c r="F52" s="18">
        <v>60000</v>
      </c>
      <c r="G52" s="10" t="s">
        <v>30</v>
      </c>
      <c r="H52" s="10" t="s">
        <v>13</v>
      </c>
      <c r="I52" s="10" t="s">
        <v>14</v>
      </c>
      <c r="J52" s="20"/>
      <c r="K52" s="20"/>
    </row>
    <row r="53" spans="1:12" s="46" customFormat="1" ht="60" x14ac:dyDescent="0.25">
      <c r="A53" s="41">
        <v>10</v>
      </c>
      <c r="B53" s="42" t="s">
        <v>18</v>
      </c>
      <c r="C53" s="43" t="s">
        <v>88</v>
      </c>
      <c r="D53" s="44">
        <f>290000-140000</f>
        <v>150000</v>
      </c>
      <c r="E53" s="44">
        <v>0</v>
      </c>
      <c r="F53" s="44">
        <f>D53</f>
        <v>150000</v>
      </c>
      <c r="G53" s="45" t="s">
        <v>30</v>
      </c>
      <c r="H53" s="45" t="s">
        <v>13</v>
      </c>
      <c r="I53" s="45" t="s">
        <v>14</v>
      </c>
      <c r="J53" s="45"/>
      <c r="K53" s="45"/>
    </row>
    <row r="54" spans="1:12" ht="90" x14ac:dyDescent="0.25">
      <c r="A54" s="41">
        <v>11</v>
      </c>
      <c r="B54" s="12" t="s">
        <v>18</v>
      </c>
      <c r="C54" s="19" t="s">
        <v>89</v>
      </c>
      <c r="D54" s="18">
        <v>24000</v>
      </c>
      <c r="E54" s="18">
        <v>0</v>
      </c>
      <c r="F54" s="18">
        <v>24000</v>
      </c>
      <c r="G54" s="10" t="s">
        <v>30</v>
      </c>
      <c r="H54" s="10" t="s">
        <v>13</v>
      </c>
      <c r="I54" s="10" t="s">
        <v>19</v>
      </c>
      <c r="J54" s="10" t="s">
        <v>90</v>
      </c>
      <c r="K54" s="10" t="s">
        <v>78</v>
      </c>
    </row>
    <row r="55" spans="1:12" ht="75" x14ac:dyDescent="0.25">
      <c r="A55" s="41">
        <v>12</v>
      </c>
      <c r="B55" s="12" t="s">
        <v>18</v>
      </c>
      <c r="C55" s="19" t="s">
        <v>91</v>
      </c>
      <c r="D55" s="18">
        <f>300000-200000</f>
        <v>100000</v>
      </c>
      <c r="E55" s="18">
        <v>0</v>
      </c>
      <c r="F55" s="18">
        <f>D55</f>
        <v>100000</v>
      </c>
      <c r="G55" s="10" t="s">
        <v>56</v>
      </c>
      <c r="H55" s="10" t="s">
        <v>13</v>
      </c>
      <c r="I55" s="10" t="s">
        <v>14</v>
      </c>
      <c r="J55" s="10"/>
      <c r="K55" s="10"/>
    </row>
    <row r="56" spans="1:12" ht="75" x14ac:dyDescent="0.25">
      <c r="A56" s="41">
        <v>13</v>
      </c>
      <c r="B56" s="12" t="s">
        <v>18</v>
      </c>
      <c r="C56" s="19" t="s">
        <v>92</v>
      </c>
      <c r="D56" s="18">
        <f>150000-20000</f>
        <v>130000</v>
      </c>
      <c r="E56" s="18">
        <v>0</v>
      </c>
      <c r="F56" s="18">
        <f>D56</f>
        <v>130000</v>
      </c>
      <c r="G56" s="10" t="s">
        <v>56</v>
      </c>
      <c r="H56" s="10" t="s">
        <v>13</v>
      </c>
      <c r="I56" s="10" t="s">
        <v>14</v>
      </c>
      <c r="J56" s="10"/>
      <c r="K56" s="10"/>
    </row>
    <row r="57" spans="1:12" x14ac:dyDescent="0.25">
      <c r="A57" s="74"/>
      <c r="B57" s="75"/>
      <c r="C57" s="75"/>
      <c r="D57" s="75"/>
      <c r="E57" s="75"/>
      <c r="F57" s="75"/>
      <c r="G57" s="75"/>
      <c r="H57" s="75"/>
      <c r="I57" s="75"/>
      <c r="J57" s="75"/>
      <c r="K57" s="76"/>
    </row>
    <row r="58" spans="1:12" ht="31.5" x14ac:dyDescent="0.25">
      <c r="A58" s="77" t="s">
        <v>94</v>
      </c>
      <c r="B58" s="77"/>
      <c r="C58" s="77"/>
      <c r="D58" s="77"/>
      <c r="E58" s="77"/>
      <c r="F58" s="77"/>
      <c r="G58" s="77"/>
      <c r="H58" s="77"/>
      <c r="I58" s="77"/>
      <c r="J58" s="77"/>
      <c r="K58" s="77"/>
    </row>
    <row r="59" spans="1:12" ht="60" x14ac:dyDescent="0.25">
      <c r="A59" s="1" t="s">
        <v>1</v>
      </c>
      <c r="B59" s="2" t="s">
        <v>7</v>
      </c>
      <c r="C59" s="2" t="s">
        <v>2</v>
      </c>
      <c r="D59" s="4" t="s">
        <v>3</v>
      </c>
      <c r="E59" s="4" t="s">
        <v>5</v>
      </c>
      <c r="F59" s="4" t="s">
        <v>4</v>
      </c>
      <c r="G59" s="2" t="s">
        <v>10</v>
      </c>
      <c r="H59" s="2" t="s">
        <v>6</v>
      </c>
      <c r="I59" s="2" t="s">
        <v>8</v>
      </c>
      <c r="J59" s="2" t="s">
        <v>9</v>
      </c>
      <c r="K59" s="2" t="s">
        <v>32</v>
      </c>
    </row>
    <row r="60" spans="1:12" s="46" customFormat="1" ht="116.25" customHeight="1" x14ac:dyDescent="0.25">
      <c r="A60" s="41">
        <v>1</v>
      </c>
      <c r="B60" s="42" t="s">
        <v>18</v>
      </c>
      <c r="C60" s="43" t="s">
        <v>98</v>
      </c>
      <c r="D60" s="44">
        <v>85000</v>
      </c>
      <c r="E60" s="44">
        <v>0</v>
      </c>
      <c r="F60" s="44">
        <f>D60</f>
        <v>85000</v>
      </c>
      <c r="G60" s="45" t="s">
        <v>28</v>
      </c>
      <c r="H60" s="45" t="s">
        <v>13</v>
      </c>
      <c r="I60" s="45" t="s">
        <v>19</v>
      </c>
      <c r="J60" s="42" t="s">
        <v>336</v>
      </c>
      <c r="K60" s="45" t="s">
        <v>78</v>
      </c>
      <c r="L60" s="62"/>
    </row>
    <row r="61" spans="1:12" s="46" customFormat="1" ht="60" x14ac:dyDescent="0.25">
      <c r="A61" s="41">
        <v>2</v>
      </c>
      <c r="B61" s="42" t="s">
        <v>11</v>
      </c>
      <c r="C61" s="47" t="s">
        <v>102</v>
      </c>
      <c r="D61" s="44">
        <f>200000-185000</f>
        <v>15000</v>
      </c>
      <c r="E61" s="44">
        <v>0</v>
      </c>
      <c r="F61" s="44">
        <f>D61</f>
        <v>15000</v>
      </c>
      <c r="G61" s="45" t="s">
        <v>30</v>
      </c>
      <c r="H61" s="45" t="s">
        <v>75</v>
      </c>
      <c r="I61" s="45" t="s">
        <v>14</v>
      </c>
      <c r="J61" s="45"/>
      <c r="K61" s="45"/>
    </row>
    <row r="62" spans="1:12" s="46" customFormat="1" ht="60" x14ac:dyDescent="0.25">
      <c r="A62" s="41">
        <v>3</v>
      </c>
      <c r="B62" s="42" t="s">
        <v>11</v>
      </c>
      <c r="C62" s="47" t="s">
        <v>103</v>
      </c>
      <c r="D62" s="44">
        <f>150000-135000</f>
        <v>15000</v>
      </c>
      <c r="E62" s="44">
        <v>0</v>
      </c>
      <c r="F62" s="44">
        <f>D62</f>
        <v>15000</v>
      </c>
      <c r="G62" s="45" t="s">
        <v>30</v>
      </c>
      <c r="H62" s="45" t="s">
        <v>75</v>
      </c>
      <c r="I62" s="45" t="s">
        <v>14</v>
      </c>
      <c r="J62" s="45"/>
      <c r="K62" s="45"/>
    </row>
    <row r="63" spans="1:12" ht="203.25" customHeight="1" x14ac:dyDescent="0.25">
      <c r="A63" s="41">
        <v>4</v>
      </c>
      <c r="B63" s="12" t="s">
        <v>18</v>
      </c>
      <c r="C63" s="21" t="s">
        <v>100</v>
      </c>
      <c r="D63" s="18">
        <v>100000</v>
      </c>
      <c r="E63" s="18">
        <v>0</v>
      </c>
      <c r="F63" s="18">
        <v>100000</v>
      </c>
      <c r="G63" s="10" t="s">
        <v>30</v>
      </c>
      <c r="H63" s="10" t="s">
        <v>96</v>
      </c>
      <c r="I63" s="10" t="s">
        <v>19</v>
      </c>
      <c r="J63" s="10" t="s">
        <v>101</v>
      </c>
      <c r="K63" s="10" t="s">
        <v>78</v>
      </c>
    </row>
    <row r="64" spans="1:12" s="46" customFormat="1" ht="150" x14ac:dyDescent="0.25">
      <c r="A64" s="41">
        <v>5</v>
      </c>
      <c r="B64" s="42" t="s">
        <v>18</v>
      </c>
      <c r="C64" s="47" t="s">
        <v>99</v>
      </c>
      <c r="D64" s="44">
        <v>280000</v>
      </c>
      <c r="E64" s="44">
        <v>0</v>
      </c>
      <c r="F64" s="44">
        <f>D64</f>
        <v>280000</v>
      </c>
      <c r="G64" s="45" t="s">
        <v>30</v>
      </c>
      <c r="H64" s="45" t="s">
        <v>96</v>
      </c>
      <c r="I64" s="45" t="s">
        <v>19</v>
      </c>
      <c r="J64" s="45" t="s">
        <v>320</v>
      </c>
      <c r="K64" s="45" t="s">
        <v>78</v>
      </c>
      <c r="L64" s="62"/>
    </row>
    <row r="65" spans="1:12" s="46" customFormat="1" ht="135" x14ac:dyDescent="0.25">
      <c r="A65" s="41">
        <v>6</v>
      </c>
      <c r="B65" s="42" t="s">
        <v>18</v>
      </c>
      <c r="C65" s="47" t="s">
        <v>95</v>
      </c>
      <c r="D65" s="44">
        <v>180000</v>
      </c>
      <c r="E65" s="44">
        <v>0</v>
      </c>
      <c r="F65" s="44">
        <f>D65</f>
        <v>180000</v>
      </c>
      <c r="G65" s="45" t="s">
        <v>56</v>
      </c>
      <c r="H65" s="45" t="s">
        <v>96</v>
      </c>
      <c r="I65" s="45" t="s">
        <v>19</v>
      </c>
      <c r="J65" s="45" t="s">
        <v>97</v>
      </c>
      <c r="K65" s="45" t="s">
        <v>78</v>
      </c>
      <c r="L65" s="62"/>
    </row>
    <row r="66" spans="1:12" x14ac:dyDescent="0.25">
      <c r="A66" s="74"/>
      <c r="B66" s="75"/>
      <c r="C66" s="75"/>
      <c r="D66" s="75"/>
      <c r="E66" s="75"/>
      <c r="F66" s="75"/>
      <c r="G66" s="75"/>
      <c r="H66" s="75"/>
      <c r="I66" s="75"/>
      <c r="J66" s="75"/>
      <c r="K66" s="76"/>
    </row>
    <row r="67" spans="1:12" ht="31.5" x14ac:dyDescent="0.25">
      <c r="A67" s="77" t="s">
        <v>119</v>
      </c>
      <c r="B67" s="77"/>
      <c r="C67" s="77"/>
      <c r="D67" s="77"/>
      <c r="E67" s="77"/>
      <c r="F67" s="77"/>
      <c r="G67" s="77"/>
      <c r="H67" s="77"/>
      <c r="I67" s="77"/>
      <c r="J67" s="77"/>
      <c r="K67" s="77"/>
    </row>
    <row r="68" spans="1:12" ht="60" x14ac:dyDescent="0.25">
      <c r="A68" s="1" t="s">
        <v>1</v>
      </c>
      <c r="B68" s="2" t="s">
        <v>7</v>
      </c>
      <c r="C68" s="2" t="s">
        <v>2</v>
      </c>
      <c r="D68" s="4" t="s">
        <v>3</v>
      </c>
      <c r="E68" s="4" t="s">
        <v>5</v>
      </c>
      <c r="F68" s="4" t="s">
        <v>4</v>
      </c>
      <c r="G68" s="2" t="s">
        <v>10</v>
      </c>
      <c r="H68" s="2" t="s">
        <v>6</v>
      </c>
      <c r="I68" s="2" t="s">
        <v>8</v>
      </c>
      <c r="J68" s="2" t="s">
        <v>9</v>
      </c>
      <c r="K68" s="2" t="s">
        <v>32</v>
      </c>
    </row>
    <row r="69" spans="1:12" ht="45" x14ac:dyDescent="0.25">
      <c r="A69" s="41">
        <v>1</v>
      </c>
      <c r="B69" s="12" t="s">
        <v>36</v>
      </c>
      <c r="C69" s="19" t="s">
        <v>106</v>
      </c>
      <c r="D69" s="18">
        <v>150000</v>
      </c>
      <c r="E69" s="18">
        <v>10000</v>
      </c>
      <c r="F69" s="18">
        <f>D69-E69</f>
        <v>140000</v>
      </c>
      <c r="G69" s="10" t="s">
        <v>28</v>
      </c>
      <c r="H69" s="10" t="s">
        <v>13</v>
      </c>
      <c r="I69" s="10" t="s">
        <v>14</v>
      </c>
      <c r="J69" s="10"/>
      <c r="K69" s="10"/>
    </row>
    <row r="70" spans="1:12" ht="43.5" customHeight="1" x14ac:dyDescent="0.25">
      <c r="A70" s="41">
        <v>2</v>
      </c>
      <c r="B70" s="55" t="s">
        <v>36</v>
      </c>
      <c r="C70" s="56" t="s">
        <v>318</v>
      </c>
      <c r="D70" s="18">
        <v>30000</v>
      </c>
      <c r="E70" s="18">
        <v>30000</v>
      </c>
      <c r="F70" s="18">
        <v>0</v>
      </c>
      <c r="G70" s="54" t="s">
        <v>28</v>
      </c>
      <c r="H70" s="54" t="s">
        <v>13</v>
      </c>
      <c r="I70" s="54" t="s">
        <v>14</v>
      </c>
      <c r="J70" s="54"/>
      <c r="K70" s="54"/>
    </row>
    <row r="71" spans="1:12" ht="135" x14ac:dyDescent="0.25">
      <c r="A71" s="41">
        <v>3</v>
      </c>
      <c r="B71" s="12" t="s">
        <v>18</v>
      </c>
      <c r="C71" s="19" t="s">
        <v>107</v>
      </c>
      <c r="D71" s="18">
        <v>79200</v>
      </c>
      <c r="E71" s="18">
        <v>79200</v>
      </c>
      <c r="F71" s="18">
        <v>0</v>
      </c>
      <c r="G71" s="10" t="s">
        <v>28</v>
      </c>
      <c r="H71" s="10" t="s">
        <v>13</v>
      </c>
      <c r="I71" s="10" t="s">
        <v>19</v>
      </c>
      <c r="J71" s="10" t="s">
        <v>108</v>
      </c>
      <c r="K71" s="10" t="s">
        <v>78</v>
      </c>
    </row>
    <row r="72" spans="1:12" s="46" customFormat="1" ht="225" x14ac:dyDescent="0.25">
      <c r="A72" s="41">
        <v>4</v>
      </c>
      <c r="B72" s="42" t="s">
        <v>18</v>
      </c>
      <c r="C72" s="43" t="s">
        <v>109</v>
      </c>
      <c r="D72" s="44">
        <v>390000</v>
      </c>
      <c r="E72" s="44">
        <v>0</v>
      </c>
      <c r="F72" s="44">
        <f>D72</f>
        <v>390000</v>
      </c>
      <c r="G72" s="45" t="s">
        <v>28</v>
      </c>
      <c r="H72" s="45" t="s">
        <v>13</v>
      </c>
      <c r="I72" s="45" t="s">
        <v>19</v>
      </c>
      <c r="J72" s="45" t="s">
        <v>110</v>
      </c>
      <c r="K72" s="45" t="s">
        <v>78</v>
      </c>
      <c r="L72" s="62"/>
    </row>
    <row r="73" spans="1:12" ht="69.75" customHeight="1" x14ac:dyDescent="0.25">
      <c r="A73" s="41">
        <v>5</v>
      </c>
      <c r="B73" s="12" t="s">
        <v>18</v>
      </c>
      <c r="C73" s="56" t="s">
        <v>117</v>
      </c>
      <c r="D73" s="18">
        <v>44000</v>
      </c>
      <c r="E73" s="18">
        <v>0</v>
      </c>
      <c r="F73" s="18">
        <v>44000</v>
      </c>
      <c r="G73" s="10" t="s">
        <v>28</v>
      </c>
      <c r="H73" s="10" t="s">
        <v>13</v>
      </c>
      <c r="I73" s="10" t="s">
        <v>19</v>
      </c>
      <c r="J73" s="10" t="s">
        <v>118</v>
      </c>
      <c r="K73" s="10" t="s">
        <v>78</v>
      </c>
    </row>
    <row r="74" spans="1:12" ht="75" x14ac:dyDescent="0.25">
      <c r="A74" s="41">
        <v>6</v>
      </c>
      <c r="B74" s="12" t="s">
        <v>18</v>
      </c>
      <c r="C74" s="19" t="s">
        <v>111</v>
      </c>
      <c r="D74" s="18">
        <v>20000</v>
      </c>
      <c r="E74" s="18">
        <v>0</v>
      </c>
      <c r="F74" s="18">
        <v>20000</v>
      </c>
      <c r="G74" s="10" t="s">
        <v>30</v>
      </c>
      <c r="H74" s="10" t="s">
        <v>13</v>
      </c>
      <c r="I74" s="10" t="s">
        <v>14</v>
      </c>
      <c r="J74" s="10"/>
      <c r="K74" s="10"/>
    </row>
    <row r="75" spans="1:12" ht="60" x14ac:dyDescent="0.25">
      <c r="A75" s="41">
        <v>7</v>
      </c>
      <c r="B75" s="12" t="s">
        <v>18</v>
      </c>
      <c r="C75" s="19" t="s">
        <v>114</v>
      </c>
      <c r="D75" s="18">
        <f>20000-15000</f>
        <v>5000</v>
      </c>
      <c r="E75" s="18">
        <v>0</v>
      </c>
      <c r="F75" s="18">
        <f>D75</f>
        <v>5000</v>
      </c>
      <c r="G75" s="10" t="s">
        <v>30</v>
      </c>
      <c r="H75" s="10" t="s">
        <v>13</v>
      </c>
      <c r="I75" s="10" t="s">
        <v>14</v>
      </c>
      <c r="J75" s="20"/>
      <c r="K75" s="20"/>
    </row>
    <row r="76" spans="1:12" ht="65.25" customHeight="1" x14ac:dyDescent="0.25">
      <c r="A76" s="41">
        <v>8</v>
      </c>
      <c r="B76" s="12" t="s">
        <v>36</v>
      </c>
      <c r="C76" s="19" t="s">
        <v>116</v>
      </c>
      <c r="D76" s="18">
        <v>10000</v>
      </c>
      <c r="E76" s="18">
        <v>0</v>
      </c>
      <c r="F76" s="18">
        <v>10000</v>
      </c>
      <c r="G76" s="10" t="s">
        <v>30</v>
      </c>
      <c r="H76" s="10" t="s">
        <v>96</v>
      </c>
      <c r="I76" s="10" t="s">
        <v>14</v>
      </c>
      <c r="J76" s="20"/>
      <c r="K76" s="20"/>
    </row>
    <row r="77" spans="1:12" ht="50.25" customHeight="1" x14ac:dyDescent="0.25">
      <c r="A77" s="41">
        <v>9</v>
      </c>
      <c r="B77" s="12" t="s">
        <v>18</v>
      </c>
      <c r="C77" s="19" t="s">
        <v>115</v>
      </c>
      <c r="D77" s="18">
        <v>15000</v>
      </c>
      <c r="E77" s="18">
        <v>0</v>
      </c>
      <c r="F77" s="18">
        <v>15000</v>
      </c>
      <c r="G77" s="10" t="s">
        <v>56</v>
      </c>
      <c r="H77" s="10" t="s">
        <v>96</v>
      </c>
      <c r="I77" s="10" t="s">
        <v>14</v>
      </c>
      <c r="J77" s="20"/>
      <c r="K77" s="20"/>
    </row>
    <row r="78" spans="1:12" x14ac:dyDescent="0.25">
      <c r="A78" s="74"/>
      <c r="B78" s="75"/>
      <c r="C78" s="75"/>
      <c r="D78" s="75"/>
      <c r="E78" s="75"/>
      <c r="F78" s="75"/>
      <c r="G78" s="75"/>
      <c r="H78" s="75"/>
      <c r="I78" s="75"/>
      <c r="J78" s="75"/>
      <c r="K78" s="76"/>
    </row>
    <row r="79" spans="1:12" ht="31.5" x14ac:dyDescent="0.25">
      <c r="A79" s="77" t="s">
        <v>120</v>
      </c>
      <c r="B79" s="77"/>
      <c r="C79" s="77"/>
      <c r="D79" s="77"/>
      <c r="E79" s="77"/>
      <c r="F79" s="77"/>
      <c r="G79" s="77"/>
      <c r="H79" s="77"/>
      <c r="I79" s="77"/>
      <c r="J79" s="77"/>
      <c r="K79" s="77"/>
    </row>
    <row r="80" spans="1:12" ht="60" x14ac:dyDescent="0.25">
      <c r="A80" s="1" t="s">
        <v>1</v>
      </c>
      <c r="B80" s="2" t="s">
        <v>7</v>
      </c>
      <c r="C80" s="2" t="s">
        <v>2</v>
      </c>
      <c r="D80" s="4" t="s">
        <v>3</v>
      </c>
      <c r="E80" s="4" t="s">
        <v>5</v>
      </c>
      <c r="F80" s="4" t="s">
        <v>4</v>
      </c>
      <c r="G80" s="2" t="s">
        <v>10</v>
      </c>
      <c r="H80" s="2" t="s">
        <v>6</v>
      </c>
      <c r="I80" s="2" t="s">
        <v>8</v>
      </c>
      <c r="J80" s="2" t="s">
        <v>9</v>
      </c>
      <c r="K80" s="2" t="s">
        <v>32</v>
      </c>
    </row>
    <row r="81" spans="1:12" s="46" customFormat="1" ht="120" x14ac:dyDescent="0.25">
      <c r="A81" s="41">
        <v>1</v>
      </c>
      <c r="B81" s="42" t="s">
        <v>11</v>
      </c>
      <c r="C81" s="43" t="s">
        <v>125</v>
      </c>
      <c r="D81" s="44">
        <v>670000</v>
      </c>
      <c r="E81" s="44">
        <v>0</v>
      </c>
      <c r="F81" s="44">
        <f>D81</f>
        <v>670000</v>
      </c>
      <c r="G81" s="45" t="s">
        <v>28</v>
      </c>
      <c r="H81" s="45" t="s">
        <v>75</v>
      </c>
      <c r="I81" s="45" t="s">
        <v>19</v>
      </c>
      <c r="J81" s="45" t="s">
        <v>126</v>
      </c>
      <c r="K81" s="45" t="s">
        <v>78</v>
      </c>
      <c r="L81" s="62"/>
    </row>
    <row r="82" spans="1:12" ht="60" x14ac:dyDescent="0.25">
      <c r="A82" s="41">
        <v>2</v>
      </c>
      <c r="B82" s="12" t="s">
        <v>11</v>
      </c>
      <c r="C82" s="19" t="s">
        <v>132</v>
      </c>
      <c r="D82" s="18">
        <v>60000</v>
      </c>
      <c r="E82" s="18">
        <v>0</v>
      </c>
      <c r="F82" s="18">
        <f>D82</f>
        <v>60000</v>
      </c>
      <c r="G82" s="10" t="s">
        <v>28</v>
      </c>
      <c r="H82" s="10" t="s">
        <v>75</v>
      </c>
      <c r="I82" s="10" t="s">
        <v>14</v>
      </c>
      <c r="J82" s="20"/>
      <c r="K82" s="20"/>
    </row>
    <row r="83" spans="1:12" s="46" customFormat="1" ht="150" x14ac:dyDescent="0.25">
      <c r="A83" s="41">
        <v>3</v>
      </c>
      <c r="B83" s="42" t="s">
        <v>18</v>
      </c>
      <c r="C83" s="43" t="s">
        <v>134</v>
      </c>
      <c r="D83" s="44">
        <v>230000</v>
      </c>
      <c r="E83" s="44">
        <v>0</v>
      </c>
      <c r="F83" s="44">
        <f>D83</f>
        <v>230000</v>
      </c>
      <c r="G83" s="45" t="s">
        <v>28</v>
      </c>
      <c r="H83" s="45" t="s">
        <v>13</v>
      </c>
      <c r="I83" s="45" t="s">
        <v>19</v>
      </c>
      <c r="J83" s="45" t="s">
        <v>135</v>
      </c>
      <c r="K83" s="45" t="s">
        <v>78</v>
      </c>
      <c r="L83" s="62"/>
    </row>
    <row r="84" spans="1:12" ht="120" x14ac:dyDescent="0.25">
      <c r="A84" s="41">
        <v>4</v>
      </c>
      <c r="B84" s="12" t="s">
        <v>18</v>
      </c>
      <c r="C84" s="19" t="s">
        <v>137</v>
      </c>
      <c r="D84" s="18">
        <v>1450000</v>
      </c>
      <c r="E84" s="18">
        <v>0</v>
      </c>
      <c r="F84" s="18">
        <f>D84</f>
        <v>1450000</v>
      </c>
      <c r="G84" s="10" t="s">
        <v>28</v>
      </c>
      <c r="H84" s="10" t="s">
        <v>13</v>
      </c>
      <c r="I84" s="10" t="s">
        <v>19</v>
      </c>
      <c r="J84" s="10" t="s">
        <v>138</v>
      </c>
      <c r="K84" s="10" t="s">
        <v>78</v>
      </c>
    </row>
    <row r="85" spans="1:12" ht="167.25" customHeight="1" x14ac:dyDescent="0.25">
      <c r="A85" s="41">
        <v>5</v>
      </c>
      <c r="B85" s="12" t="s">
        <v>18</v>
      </c>
      <c r="C85" s="19" t="s">
        <v>302</v>
      </c>
      <c r="D85" s="18">
        <f>800000-650000</f>
        <v>150000</v>
      </c>
      <c r="E85" s="18">
        <v>0</v>
      </c>
      <c r="F85" s="18">
        <f>D85</f>
        <v>150000</v>
      </c>
      <c r="G85" s="10" t="s">
        <v>28</v>
      </c>
      <c r="H85" s="10" t="s">
        <v>75</v>
      </c>
      <c r="I85" s="10" t="s">
        <v>19</v>
      </c>
      <c r="J85" s="10" t="s">
        <v>303</v>
      </c>
      <c r="K85" s="10" t="s">
        <v>78</v>
      </c>
    </row>
    <row r="86" spans="1:12" s="27" customFormat="1" ht="98.25" customHeight="1" x14ac:dyDescent="0.25">
      <c r="A86" s="41">
        <v>6</v>
      </c>
      <c r="B86" s="23" t="s">
        <v>18</v>
      </c>
      <c r="C86" s="24" t="s">
        <v>316</v>
      </c>
      <c r="D86" s="25">
        <v>20000</v>
      </c>
      <c r="E86" s="25">
        <v>0</v>
      </c>
      <c r="F86" s="25">
        <v>20000</v>
      </c>
      <c r="G86" s="26" t="s">
        <v>28</v>
      </c>
      <c r="H86" s="26" t="s">
        <v>13</v>
      </c>
      <c r="I86" s="26" t="s">
        <v>14</v>
      </c>
      <c r="J86" s="26"/>
      <c r="K86" s="26"/>
    </row>
    <row r="87" spans="1:12" s="46" customFormat="1" ht="124.5" customHeight="1" x14ac:dyDescent="0.25">
      <c r="A87" s="41">
        <v>7</v>
      </c>
      <c r="B87" s="42" t="s">
        <v>18</v>
      </c>
      <c r="C87" s="43" t="s">
        <v>127</v>
      </c>
      <c r="D87" s="44">
        <v>100000</v>
      </c>
      <c r="E87" s="44">
        <v>0</v>
      </c>
      <c r="F87" s="44">
        <f>D87</f>
        <v>100000</v>
      </c>
      <c r="G87" s="45" t="s">
        <v>30</v>
      </c>
      <c r="H87" s="45" t="s">
        <v>75</v>
      </c>
      <c r="I87" s="45" t="s">
        <v>19</v>
      </c>
      <c r="J87" s="45" t="s">
        <v>128</v>
      </c>
      <c r="K87" s="45" t="s">
        <v>78</v>
      </c>
      <c r="L87" s="62"/>
    </row>
    <row r="88" spans="1:12" ht="119.25" customHeight="1" x14ac:dyDescent="0.25">
      <c r="A88" s="41">
        <v>8</v>
      </c>
      <c r="B88" s="12" t="s">
        <v>18</v>
      </c>
      <c r="C88" s="19" t="s">
        <v>133</v>
      </c>
      <c r="D88" s="18">
        <v>80000</v>
      </c>
      <c r="E88" s="18">
        <v>0</v>
      </c>
      <c r="F88" s="18">
        <f>D88</f>
        <v>80000</v>
      </c>
      <c r="G88" s="10" t="s">
        <v>30</v>
      </c>
      <c r="H88" s="10" t="s">
        <v>75</v>
      </c>
      <c r="I88" s="10" t="s">
        <v>19</v>
      </c>
      <c r="J88" s="10" t="s">
        <v>321</v>
      </c>
      <c r="K88" s="45" t="s">
        <v>78</v>
      </c>
    </row>
    <row r="89" spans="1:12" ht="67.5" customHeight="1" x14ac:dyDescent="0.25">
      <c r="A89" s="41">
        <v>9</v>
      </c>
      <c r="B89" s="12" t="s">
        <v>11</v>
      </c>
      <c r="C89" s="19" t="s">
        <v>136</v>
      </c>
      <c r="D89" s="18">
        <v>30000</v>
      </c>
      <c r="E89" s="18">
        <v>0</v>
      </c>
      <c r="F89" s="18">
        <f>D89</f>
        <v>30000</v>
      </c>
      <c r="G89" s="10" t="s">
        <v>30</v>
      </c>
      <c r="H89" s="10" t="s">
        <v>13</v>
      </c>
      <c r="I89" s="10" t="s">
        <v>14</v>
      </c>
      <c r="J89" s="20"/>
      <c r="K89" s="20"/>
    </row>
    <row r="90" spans="1:12" s="46" customFormat="1" ht="117" customHeight="1" x14ac:dyDescent="0.25">
      <c r="A90" s="41">
        <v>10</v>
      </c>
      <c r="B90" s="42" t="s">
        <v>18</v>
      </c>
      <c r="C90" s="43" t="s">
        <v>139</v>
      </c>
      <c r="D90" s="44">
        <v>1380000</v>
      </c>
      <c r="E90" s="44">
        <v>0</v>
      </c>
      <c r="F90" s="44">
        <f>D90</f>
        <v>1380000</v>
      </c>
      <c r="G90" s="45" t="s">
        <v>30</v>
      </c>
      <c r="H90" s="45" t="s">
        <v>13</v>
      </c>
      <c r="I90" s="45" t="s">
        <v>19</v>
      </c>
      <c r="J90" s="45" t="s">
        <v>322</v>
      </c>
      <c r="K90" s="45" t="s">
        <v>78</v>
      </c>
      <c r="L90" s="62"/>
    </row>
    <row r="91" spans="1:12" ht="60" x14ac:dyDescent="0.25">
      <c r="A91" s="41">
        <v>11</v>
      </c>
      <c r="B91" s="12" t="s">
        <v>18</v>
      </c>
      <c r="C91" s="19" t="s">
        <v>140</v>
      </c>
      <c r="D91" s="18">
        <v>250000</v>
      </c>
      <c r="E91" s="18">
        <v>0</v>
      </c>
      <c r="F91" s="18">
        <f>D91</f>
        <v>250000</v>
      </c>
      <c r="G91" s="10" t="s">
        <v>30</v>
      </c>
      <c r="H91" s="10" t="s">
        <v>13</v>
      </c>
      <c r="I91" s="10" t="s">
        <v>14</v>
      </c>
      <c r="J91" s="20"/>
      <c r="K91" s="20"/>
    </row>
    <row r="92" spans="1:12" s="46" customFormat="1" ht="90.75" customHeight="1" x14ac:dyDescent="0.25">
      <c r="A92" s="41">
        <v>12</v>
      </c>
      <c r="B92" s="42" t="s">
        <v>11</v>
      </c>
      <c r="C92" s="43" t="s">
        <v>121</v>
      </c>
      <c r="D92" s="44">
        <f>800000-650000</f>
        <v>150000</v>
      </c>
      <c r="E92" s="44">
        <v>0</v>
      </c>
      <c r="F92" s="44">
        <f t="shared" ref="F92:F96" si="0">D92</f>
        <v>150000</v>
      </c>
      <c r="G92" s="45" t="s">
        <v>56</v>
      </c>
      <c r="H92" s="45" t="s">
        <v>75</v>
      </c>
      <c r="I92" s="45" t="s">
        <v>19</v>
      </c>
      <c r="J92" s="45" t="s">
        <v>343</v>
      </c>
      <c r="K92" s="45" t="s">
        <v>78</v>
      </c>
    </row>
    <row r="93" spans="1:12" s="46" customFormat="1" ht="84.75" customHeight="1" x14ac:dyDescent="0.25">
      <c r="A93" s="41">
        <v>13</v>
      </c>
      <c r="B93" s="42" t="s">
        <v>11</v>
      </c>
      <c r="C93" s="43" t="s">
        <v>123</v>
      </c>
      <c r="D93" s="44">
        <f>200000-150000</f>
        <v>50000</v>
      </c>
      <c r="E93" s="44">
        <v>0</v>
      </c>
      <c r="F93" s="44">
        <f t="shared" si="0"/>
        <v>50000</v>
      </c>
      <c r="G93" s="45" t="s">
        <v>56</v>
      </c>
      <c r="H93" s="45" t="s">
        <v>75</v>
      </c>
      <c r="I93" s="45" t="s">
        <v>19</v>
      </c>
      <c r="J93" s="48" t="s">
        <v>323</v>
      </c>
      <c r="K93" s="45" t="s">
        <v>78</v>
      </c>
    </row>
    <row r="94" spans="1:12" s="46" customFormat="1" ht="87" customHeight="1" x14ac:dyDescent="0.25">
      <c r="A94" s="41">
        <v>14</v>
      </c>
      <c r="B94" s="42" t="s">
        <v>11</v>
      </c>
      <c r="C94" s="43" t="s">
        <v>124</v>
      </c>
      <c r="D94" s="44">
        <f>200000-100000</f>
        <v>100000</v>
      </c>
      <c r="E94" s="44">
        <v>0</v>
      </c>
      <c r="F94" s="44">
        <f t="shared" si="0"/>
        <v>100000</v>
      </c>
      <c r="G94" s="45" t="s">
        <v>56</v>
      </c>
      <c r="H94" s="45" t="s">
        <v>75</v>
      </c>
      <c r="I94" s="45" t="s">
        <v>19</v>
      </c>
      <c r="J94" s="45" t="s">
        <v>324</v>
      </c>
      <c r="K94" s="45" t="s">
        <v>78</v>
      </c>
    </row>
    <row r="95" spans="1:12" s="46" customFormat="1" ht="87" customHeight="1" x14ac:dyDescent="0.25">
      <c r="A95" s="41">
        <v>15</v>
      </c>
      <c r="B95" s="42" t="s">
        <v>11</v>
      </c>
      <c r="C95" s="43" t="s">
        <v>129</v>
      </c>
      <c r="D95" s="44">
        <f>800000-700000</f>
        <v>100000</v>
      </c>
      <c r="E95" s="44">
        <v>0</v>
      </c>
      <c r="F95" s="44">
        <f t="shared" si="0"/>
        <v>100000</v>
      </c>
      <c r="G95" s="45" t="s">
        <v>56</v>
      </c>
      <c r="H95" s="45" t="s">
        <v>75</v>
      </c>
      <c r="I95" s="45" t="s">
        <v>19</v>
      </c>
      <c r="J95" s="45" t="s">
        <v>325</v>
      </c>
      <c r="K95" s="45" t="s">
        <v>78</v>
      </c>
    </row>
    <row r="96" spans="1:12" s="46" customFormat="1" ht="73.5" customHeight="1" x14ac:dyDescent="0.25">
      <c r="A96" s="41">
        <v>16</v>
      </c>
      <c r="B96" s="42" t="s">
        <v>11</v>
      </c>
      <c r="C96" s="43" t="s">
        <v>130</v>
      </c>
      <c r="D96" s="44">
        <f>200000-100000</f>
        <v>100000</v>
      </c>
      <c r="E96" s="44">
        <v>0</v>
      </c>
      <c r="F96" s="44">
        <f t="shared" si="0"/>
        <v>100000</v>
      </c>
      <c r="G96" s="45" t="s">
        <v>56</v>
      </c>
      <c r="H96" s="45" t="s">
        <v>75</v>
      </c>
      <c r="I96" s="45" t="s">
        <v>14</v>
      </c>
      <c r="J96" s="45"/>
      <c r="K96" s="45"/>
    </row>
    <row r="97" spans="1:11" s="46" customFormat="1" ht="97.5" customHeight="1" x14ac:dyDescent="0.25">
      <c r="A97" s="41">
        <v>17</v>
      </c>
      <c r="B97" s="42" t="s">
        <v>11</v>
      </c>
      <c r="C97" s="43" t="s">
        <v>131</v>
      </c>
      <c r="D97" s="44">
        <v>350000</v>
      </c>
      <c r="E97" s="44">
        <v>0</v>
      </c>
      <c r="F97" s="44">
        <v>350000</v>
      </c>
      <c r="G97" s="45" t="s">
        <v>56</v>
      </c>
      <c r="H97" s="45" t="s">
        <v>75</v>
      </c>
      <c r="I97" s="45" t="s">
        <v>14</v>
      </c>
      <c r="J97" s="45"/>
      <c r="K97" s="45"/>
    </row>
    <row r="98" spans="1:11" s="46" customFormat="1" ht="71.25" customHeight="1" x14ac:dyDescent="0.25">
      <c r="A98" s="41">
        <v>18</v>
      </c>
      <c r="B98" s="42" t="s">
        <v>18</v>
      </c>
      <c r="C98" s="43" t="s">
        <v>326</v>
      </c>
      <c r="D98" s="44">
        <v>3000000</v>
      </c>
      <c r="E98" s="44">
        <v>3000000</v>
      </c>
      <c r="F98" s="44">
        <v>0</v>
      </c>
      <c r="G98" s="45" t="s">
        <v>56</v>
      </c>
      <c r="H98" s="45" t="s">
        <v>13</v>
      </c>
      <c r="I98" s="45" t="s">
        <v>14</v>
      </c>
      <c r="J98" s="49"/>
      <c r="K98" s="49"/>
    </row>
    <row r="99" spans="1:11" ht="102" customHeight="1" x14ac:dyDescent="0.25">
      <c r="A99" s="41">
        <v>19</v>
      </c>
      <c r="B99" s="12" t="s">
        <v>18</v>
      </c>
      <c r="C99" s="19" t="s">
        <v>327</v>
      </c>
      <c r="D99" s="18">
        <f>E99+F99</f>
        <v>3396205.54</v>
      </c>
      <c r="E99" s="18">
        <v>2896205.54</v>
      </c>
      <c r="F99" s="18">
        <v>500000</v>
      </c>
      <c r="G99" s="10" t="s">
        <v>16</v>
      </c>
      <c r="H99" s="10" t="s">
        <v>13</v>
      </c>
      <c r="I99" s="10" t="s">
        <v>14</v>
      </c>
      <c r="J99" s="20"/>
      <c r="K99" s="20"/>
    </row>
    <row r="100" spans="1:11" x14ac:dyDescent="0.25">
      <c r="A100" s="74"/>
      <c r="B100" s="75"/>
      <c r="C100" s="75"/>
      <c r="D100" s="75"/>
      <c r="E100" s="75"/>
      <c r="F100" s="75"/>
      <c r="G100" s="75"/>
      <c r="H100" s="75"/>
      <c r="I100" s="75"/>
      <c r="J100" s="75"/>
      <c r="K100" s="76"/>
    </row>
    <row r="101" spans="1:11" ht="31.5" x14ac:dyDescent="0.25">
      <c r="A101" s="77" t="s">
        <v>141</v>
      </c>
      <c r="B101" s="77"/>
      <c r="C101" s="77"/>
      <c r="D101" s="77"/>
      <c r="E101" s="77"/>
      <c r="F101" s="77"/>
      <c r="G101" s="77"/>
      <c r="H101" s="77"/>
      <c r="I101" s="77"/>
      <c r="J101" s="77"/>
      <c r="K101" s="77"/>
    </row>
    <row r="102" spans="1:11" ht="60" x14ac:dyDescent="0.25">
      <c r="A102" s="1" t="s">
        <v>1</v>
      </c>
      <c r="B102" s="2" t="s">
        <v>7</v>
      </c>
      <c r="C102" s="2" t="s">
        <v>2</v>
      </c>
      <c r="D102" s="4" t="s">
        <v>3</v>
      </c>
      <c r="E102" s="4" t="s">
        <v>5</v>
      </c>
      <c r="F102" s="4" t="s">
        <v>4</v>
      </c>
      <c r="G102" s="2" t="s">
        <v>10</v>
      </c>
      <c r="H102" s="2" t="s">
        <v>6</v>
      </c>
      <c r="I102" s="2" t="s">
        <v>8</v>
      </c>
      <c r="J102" s="2" t="s">
        <v>9</v>
      </c>
      <c r="K102" s="2" t="s">
        <v>32</v>
      </c>
    </row>
    <row r="103" spans="1:11" ht="45" x14ac:dyDescent="0.25">
      <c r="A103" s="17">
        <v>1</v>
      </c>
      <c r="B103" s="17" t="s">
        <v>11</v>
      </c>
      <c r="C103" s="19" t="s">
        <v>142</v>
      </c>
      <c r="D103" s="18">
        <v>220000</v>
      </c>
      <c r="E103" s="18">
        <v>0</v>
      </c>
      <c r="F103" s="18">
        <v>220000</v>
      </c>
      <c r="G103" s="10" t="s">
        <v>28</v>
      </c>
      <c r="H103" s="10" t="s">
        <v>13</v>
      </c>
      <c r="I103" s="10" t="s">
        <v>14</v>
      </c>
      <c r="J103" s="20"/>
      <c r="K103" s="20"/>
    </row>
    <row r="104" spans="1:11" ht="45" x14ac:dyDescent="0.25">
      <c r="A104" s="17">
        <v>2</v>
      </c>
      <c r="B104" s="17" t="s">
        <v>18</v>
      </c>
      <c r="C104" s="19" t="s">
        <v>143</v>
      </c>
      <c r="D104" s="18">
        <f>90000-36000</f>
        <v>54000</v>
      </c>
      <c r="E104" s="18">
        <v>0</v>
      </c>
      <c r="F104" s="18">
        <f>D104</f>
        <v>54000</v>
      </c>
      <c r="G104" s="10" t="s">
        <v>28</v>
      </c>
      <c r="H104" s="10" t="s">
        <v>13</v>
      </c>
      <c r="I104" s="10" t="s">
        <v>14</v>
      </c>
      <c r="J104" s="20"/>
      <c r="K104" s="20"/>
    </row>
    <row r="105" spans="1:11" ht="90" x14ac:dyDescent="0.25">
      <c r="A105" s="17">
        <v>3</v>
      </c>
      <c r="B105" s="17" t="s">
        <v>18</v>
      </c>
      <c r="C105" s="19" t="s">
        <v>144</v>
      </c>
      <c r="D105" s="18">
        <v>6000</v>
      </c>
      <c r="E105" s="18">
        <v>0</v>
      </c>
      <c r="F105" s="18">
        <v>6000</v>
      </c>
      <c r="G105" s="10" t="s">
        <v>28</v>
      </c>
      <c r="H105" s="10" t="s">
        <v>13</v>
      </c>
      <c r="I105" s="10" t="s">
        <v>19</v>
      </c>
      <c r="J105" s="10" t="s">
        <v>145</v>
      </c>
      <c r="K105" s="10" t="s">
        <v>78</v>
      </c>
    </row>
    <row r="106" spans="1:11" ht="60" x14ac:dyDescent="0.25">
      <c r="A106" s="17">
        <v>4</v>
      </c>
      <c r="B106" s="17" t="s">
        <v>18</v>
      </c>
      <c r="C106" s="19" t="s">
        <v>146</v>
      </c>
      <c r="D106" s="18">
        <v>11000</v>
      </c>
      <c r="E106" s="18">
        <v>0</v>
      </c>
      <c r="F106" s="18">
        <v>11000</v>
      </c>
      <c r="G106" s="10" t="s">
        <v>28</v>
      </c>
      <c r="H106" s="10" t="s">
        <v>13</v>
      </c>
      <c r="I106" s="10" t="s">
        <v>19</v>
      </c>
      <c r="J106" s="10" t="s">
        <v>147</v>
      </c>
      <c r="K106" s="10" t="s">
        <v>78</v>
      </c>
    </row>
    <row r="107" spans="1:11" ht="150" x14ac:dyDescent="0.25">
      <c r="A107" s="17">
        <v>5</v>
      </c>
      <c r="B107" s="17" t="s">
        <v>18</v>
      </c>
      <c r="C107" s="19" t="s">
        <v>154</v>
      </c>
      <c r="D107" s="18">
        <v>180000</v>
      </c>
      <c r="E107" s="18">
        <v>0</v>
      </c>
      <c r="F107" s="18">
        <v>180000</v>
      </c>
      <c r="G107" s="10" t="s">
        <v>28</v>
      </c>
      <c r="H107" s="10" t="s">
        <v>13</v>
      </c>
      <c r="I107" s="10" t="s">
        <v>19</v>
      </c>
      <c r="J107" s="10" t="s">
        <v>155</v>
      </c>
      <c r="K107" s="10" t="s">
        <v>78</v>
      </c>
    </row>
    <row r="108" spans="1:11" ht="88.5" customHeight="1" x14ac:dyDescent="0.25">
      <c r="A108" s="17">
        <v>6</v>
      </c>
      <c r="B108" s="17" t="s">
        <v>18</v>
      </c>
      <c r="C108" s="19" t="s">
        <v>159</v>
      </c>
      <c r="D108" s="18">
        <v>67000</v>
      </c>
      <c r="E108" s="18">
        <v>0</v>
      </c>
      <c r="F108" s="18">
        <v>67000</v>
      </c>
      <c r="G108" s="10" t="s">
        <v>28</v>
      </c>
      <c r="H108" s="10" t="s">
        <v>13</v>
      </c>
      <c r="I108" s="10" t="s">
        <v>19</v>
      </c>
      <c r="J108" s="10" t="s">
        <v>160</v>
      </c>
      <c r="K108" s="20"/>
    </row>
    <row r="109" spans="1:11" ht="75" x14ac:dyDescent="0.25">
      <c r="A109" s="17">
        <v>7</v>
      </c>
      <c r="B109" s="17" t="s">
        <v>18</v>
      </c>
      <c r="C109" s="19" t="s">
        <v>165</v>
      </c>
      <c r="D109" s="18">
        <v>15000</v>
      </c>
      <c r="E109" s="18">
        <v>0</v>
      </c>
      <c r="F109" s="18">
        <v>15000</v>
      </c>
      <c r="G109" s="10" t="s">
        <v>28</v>
      </c>
      <c r="H109" s="10" t="s">
        <v>75</v>
      </c>
      <c r="I109" s="10" t="s">
        <v>19</v>
      </c>
      <c r="J109" s="10" t="s">
        <v>166</v>
      </c>
      <c r="K109" s="10" t="s">
        <v>78</v>
      </c>
    </row>
    <row r="110" spans="1:11" ht="60" x14ac:dyDescent="0.25">
      <c r="A110" s="17">
        <v>8</v>
      </c>
      <c r="B110" s="17" t="s">
        <v>11</v>
      </c>
      <c r="C110" s="19" t="s">
        <v>172</v>
      </c>
      <c r="D110" s="18">
        <v>10000</v>
      </c>
      <c r="E110" s="18">
        <v>0</v>
      </c>
      <c r="F110" s="18">
        <v>10000</v>
      </c>
      <c r="G110" s="10" t="s">
        <v>28</v>
      </c>
      <c r="H110" s="10" t="s">
        <v>13</v>
      </c>
      <c r="I110" s="10" t="s">
        <v>19</v>
      </c>
      <c r="J110" s="10" t="s">
        <v>171</v>
      </c>
      <c r="K110" s="10" t="s">
        <v>78</v>
      </c>
    </row>
    <row r="111" spans="1:11" ht="150" x14ac:dyDescent="0.25">
      <c r="A111" s="17">
        <v>9</v>
      </c>
      <c r="B111" s="17" t="s">
        <v>18</v>
      </c>
      <c r="C111" s="19" t="s">
        <v>148</v>
      </c>
      <c r="D111" s="18">
        <v>100000</v>
      </c>
      <c r="E111" s="18">
        <v>0</v>
      </c>
      <c r="F111" s="18">
        <f>D111</f>
        <v>100000</v>
      </c>
      <c r="G111" s="10" t="s">
        <v>28</v>
      </c>
      <c r="H111" s="10" t="s">
        <v>13</v>
      </c>
      <c r="I111" s="10" t="s">
        <v>19</v>
      </c>
      <c r="J111" s="10" t="s">
        <v>344</v>
      </c>
      <c r="K111" s="54" t="s">
        <v>78</v>
      </c>
    </row>
    <row r="112" spans="1:11" ht="45" customHeight="1" x14ac:dyDescent="0.25">
      <c r="A112" s="17">
        <v>10</v>
      </c>
      <c r="B112" s="17" t="s">
        <v>18</v>
      </c>
      <c r="C112" s="19" t="s">
        <v>156</v>
      </c>
      <c r="D112" s="18">
        <v>30000</v>
      </c>
      <c r="E112" s="18">
        <v>0</v>
      </c>
      <c r="F112" s="18">
        <v>30000</v>
      </c>
      <c r="G112" s="10" t="s">
        <v>30</v>
      </c>
      <c r="H112" s="10" t="s">
        <v>13</v>
      </c>
      <c r="I112" s="10" t="s">
        <v>14</v>
      </c>
      <c r="J112" s="10"/>
      <c r="K112" s="10"/>
    </row>
    <row r="113" spans="1:12" s="46" customFormat="1" ht="90" x14ac:dyDescent="0.25">
      <c r="A113" s="17">
        <v>11</v>
      </c>
      <c r="B113" s="41" t="s">
        <v>18</v>
      </c>
      <c r="C113" s="43" t="s">
        <v>157</v>
      </c>
      <c r="D113" s="44">
        <v>365000</v>
      </c>
      <c r="E113" s="44">
        <v>0</v>
      </c>
      <c r="F113" s="44">
        <f>D113</f>
        <v>365000</v>
      </c>
      <c r="G113" s="45" t="s">
        <v>30</v>
      </c>
      <c r="H113" s="45" t="s">
        <v>13</v>
      </c>
      <c r="I113" s="45" t="s">
        <v>19</v>
      </c>
      <c r="J113" s="45" t="s">
        <v>158</v>
      </c>
      <c r="K113" s="45" t="s">
        <v>78</v>
      </c>
      <c r="L113" s="62"/>
    </row>
    <row r="114" spans="1:12" ht="105" x14ac:dyDescent="0.25">
      <c r="A114" s="17">
        <v>12</v>
      </c>
      <c r="B114" s="17" t="s">
        <v>18</v>
      </c>
      <c r="C114" s="19" t="s">
        <v>161</v>
      </c>
      <c r="D114" s="18">
        <v>260000</v>
      </c>
      <c r="E114" s="18">
        <v>0</v>
      </c>
      <c r="F114" s="18">
        <v>260000</v>
      </c>
      <c r="G114" s="10" t="s">
        <v>30</v>
      </c>
      <c r="H114" s="10" t="s">
        <v>13</v>
      </c>
      <c r="I114" s="10" t="s">
        <v>19</v>
      </c>
      <c r="J114" s="10" t="s">
        <v>162</v>
      </c>
      <c r="K114" s="10" t="s">
        <v>78</v>
      </c>
    </row>
    <row r="115" spans="1:12" ht="60" x14ac:dyDescent="0.25">
      <c r="A115" s="17">
        <v>13</v>
      </c>
      <c r="B115" s="17" t="s">
        <v>18</v>
      </c>
      <c r="C115" s="19" t="s">
        <v>167</v>
      </c>
      <c r="D115" s="18">
        <v>20000</v>
      </c>
      <c r="E115" s="18">
        <v>0</v>
      </c>
      <c r="F115" s="18">
        <v>50000</v>
      </c>
      <c r="G115" s="10" t="s">
        <v>30</v>
      </c>
      <c r="H115" s="10" t="s">
        <v>13</v>
      </c>
      <c r="I115" s="10" t="s">
        <v>19</v>
      </c>
      <c r="J115" s="10" t="s">
        <v>168</v>
      </c>
      <c r="K115" s="10" t="s">
        <v>78</v>
      </c>
    </row>
    <row r="116" spans="1:12" ht="30" x14ac:dyDescent="0.25">
      <c r="A116" s="17">
        <v>14</v>
      </c>
      <c r="B116" s="17" t="s">
        <v>18</v>
      </c>
      <c r="C116" s="19" t="s">
        <v>169</v>
      </c>
      <c r="D116" s="28" t="s">
        <v>170</v>
      </c>
      <c r="E116" s="28" t="s">
        <v>170</v>
      </c>
      <c r="F116" s="28" t="s">
        <v>170</v>
      </c>
      <c r="G116" s="10" t="s">
        <v>30</v>
      </c>
      <c r="H116" s="10" t="s">
        <v>13</v>
      </c>
      <c r="I116" s="10" t="s">
        <v>14</v>
      </c>
      <c r="J116" s="20"/>
      <c r="K116" s="20"/>
    </row>
    <row r="117" spans="1:12" s="46" customFormat="1" ht="45" x14ac:dyDescent="0.25">
      <c r="A117" s="17">
        <v>15</v>
      </c>
      <c r="B117" s="41" t="s">
        <v>11</v>
      </c>
      <c r="C117" s="43" t="s">
        <v>328</v>
      </c>
      <c r="D117" s="44">
        <f>50000-30000</f>
        <v>20000</v>
      </c>
      <c r="E117" s="44">
        <v>0</v>
      </c>
      <c r="F117" s="44">
        <f>D117</f>
        <v>20000</v>
      </c>
      <c r="G117" s="45" t="s">
        <v>30</v>
      </c>
      <c r="H117" s="45" t="s">
        <v>75</v>
      </c>
      <c r="I117" s="45" t="s">
        <v>14</v>
      </c>
      <c r="J117" s="49"/>
      <c r="K117" s="49"/>
    </row>
    <row r="118" spans="1:12" ht="90" x14ac:dyDescent="0.25">
      <c r="A118" s="17">
        <v>16</v>
      </c>
      <c r="B118" s="17" t="s">
        <v>18</v>
      </c>
      <c r="C118" s="19" t="s">
        <v>149</v>
      </c>
      <c r="D118" s="18">
        <v>10000</v>
      </c>
      <c r="E118" s="18">
        <v>0</v>
      </c>
      <c r="F118" s="18">
        <v>10000</v>
      </c>
      <c r="G118" s="10" t="s">
        <v>56</v>
      </c>
      <c r="H118" s="10" t="s">
        <v>75</v>
      </c>
      <c r="I118" s="10" t="s">
        <v>19</v>
      </c>
      <c r="J118" s="10" t="s">
        <v>345</v>
      </c>
      <c r="K118" s="54" t="s">
        <v>78</v>
      </c>
    </row>
    <row r="119" spans="1:12" ht="135" x14ac:dyDescent="0.25">
      <c r="A119" s="17">
        <v>17</v>
      </c>
      <c r="B119" s="17" t="s">
        <v>18</v>
      </c>
      <c r="C119" s="19" t="s">
        <v>150</v>
      </c>
      <c r="D119" s="18">
        <v>10000</v>
      </c>
      <c r="E119" s="18">
        <v>0</v>
      </c>
      <c r="F119" s="18">
        <v>10000</v>
      </c>
      <c r="G119" s="10" t="s">
        <v>56</v>
      </c>
      <c r="H119" s="10" t="s">
        <v>75</v>
      </c>
      <c r="I119" s="10" t="s">
        <v>19</v>
      </c>
      <c r="J119" s="10" t="s">
        <v>346</v>
      </c>
      <c r="K119" s="54" t="s">
        <v>78</v>
      </c>
    </row>
    <row r="120" spans="1:12" s="46" customFormat="1" ht="120" x14ac:dyDescent="0.25">
      <c r="A120" s="17">
        <v>18</v>
      </c>
      <c r="B120" s="41" t="s">
        <v>18</v>
      </c>
      <c r="C120" s="43" t="s">
        <v>152</v>
      </c>
      <c r="D120" s="44">
        <f>80000-40000</f>
        <v>40000</v>
      </c>
      <c r="E120" s="44">
        <v>0</v>
      </c>
      <c r="F120" s="44">
        <f>D120</f>
        <v>40000</v>
      </c>
      <c r="G120" s="45" t="s">
        <v>56</v>
      </c>
      <c r="H120" s="45" t="s">
        <v>13</v>
      </c>
      <c r="I120" s="45" t="s">
        <v>14</v>
      </c>
      <c r="J120" s="49"/>
      <c r="K120" s="49"/>
    </row>
    <row r="121" spans="1:12" s="27" customFormat="1" ht="66" customHeight="1" x14ac:dyDescent="0.25">
      <c r="A121" s="17">
        <v>19</v>
      </c>
      <c r="B121" s="22" t="s">
        <v>11</v>
      </c>
      <c r="C121" s="24" t="s">
        <v>153</v>
      </c>
      <c r="D121" s="25">
        <v>90000</v>
      </c>
      <c r="E121" s="25">
        <v>0</v>
      </c>
      <c r="F121" s="25">
        <v>90000</v>
      </c>
      <c r="G121" s="26" t="s">
        <v>56</v>
      </c>
      <c r="H121" s="26" t="s">
        <v>75</v>
      </c>
      <c r="I121" s="26" t="s">
        <v>19</v>
      </c>
      <c r="J121" s="26" t="s">
        <v>347</v>
      </c>
      <c r="K121" s="54" t="s">
        <v>78</v>
      </c>
    </row>
    <row r="122" spans="1:12" x14ac:dyDescent="0.25">
      <c r="A122" s="74"/>
      <c r="B122" s="75"/>
      <c r="C122" s="75"/>
      <c r="D122" s="75"/>
      <c r="E122" s="75"/>
      <c r="F122" s="75"/>
      <c r="G122" s="75"/>
      <c r="H122" s="75"/>
      <c r="I122" s="75"/>
      <c r="J122" s="75"/>
      <c r="K122" s="76"/>
    </row>
    <row r="123" spans="1:12" ht="31.5" x14ac:dyDescent="0.25">
      <c r="A123" s="77" t="s">
        <v>173</v>
      </c>
      <c r="B123" s="77"/>
      <c r="C123" s="77"/>
      <c r="D123" s="77"/>
      <c r="E123" s="77"/>
      <c r="F123" s="77"/>
      <c r="G123" s="77"/>
      <c r="H123" s="77"/>
      <c r="I123" s="77"/>
      <c r="J123" s="77"/>
      <c r="K123" s="77"/>
    </row>
    <row r="124" spans="1:12" ht="60" x14ac:dyDescent="0.25">
      <c r="A124" s="1" t="s">
        <v>1</v>
      </c>
      <c r="B124" s="2" t="s">
        <v>7</v>
      </c>
      <c r="C124" s="2" t="s">
        <v>2</v>
      </c>
      <c r="D124" s="4" t="s">
        <v>3</v>
      </c>
      <c r="E124" s="4" t="s">
        <v>5</v>
      </c>
      <c r="F124" s="4" t="s">
        <v>4</v>
      </c>
      <c r="G124" s="2" t="s">
        <v>10</v>
      </c>
      <c r="H124" s="2" t="s">
        <v>6</v>
      </c>
      <c r="I124" s="2" t="s">
        <v>8</v>
      </c>
      <c r="J124" s="2" t="s">
        <v>9</v>
      </c>
      <c r="K124" s="2" t="s">
        <v>32</v>
      </c>
    </row>
    <row r="125" spans="1:12" ht="69" customHeight="1" x14ac:dyDescent="0.25">
      <c r="A125" s="41">
        <v>1</v>
      </c>
      <c r="B125" s="17" t="s">
        <v>18</v>
      </c>
      <c r="C125" s="19" t="s">
        <v>185</v>
      </c>
      <c r="D125" s="18">
        <v>225000</v>
      </c>
      <c r="E125" s="18">
        <v>192000</v>
      </c>
      <c r="F125" s="18">
        <f>D125-E125</f>
        <v>33000</v>
      </c>
      <c r="G125" s="10" t="s">
        <v>28</v>
      </c>
      <c r="H125" s="10" t="s">
        <v>13</v>
      </c>
      <c r="I125" s="10" t="s">
        <v>19</v>
      </c>
      <c r="J125" s="10" t="s">
        <v>186</v>
      </c>
      <c r="K125" s="10" t="s">
        <v>78</v>
      </c>
    </row>
    <row r="126" spans="1:12" ht="105" x14ac:dyDescent="0.25">
      <c r="A126" s="41">
        <v>2</v>
      </c>
      <c r="B126" s="17" t="s">
        <v>18</v>
      </c>
      <c r="C126" s="19" t="s">
        <v>187</v>
      </c>
      <c r="D126" s="18">
        <v>955000</v>
      </c>
      <c r="E126" s="18">
        <v>0</v>
      </c>
      <c r="F126" s="18">
        <v>955000</v>
      </c>
      <c r="G126" s="10" t="s">
        <v>28</v>
      </c>
      <c r="H126" s="10" t="s">
        <v>13</v>
      </c>
      <c r="I126" s="10" t="s">
        <v>19</v>
      </c>
      <c r="J126" s="10" t="s">
        <v>188</v>
      </c>
      <c r="K126" s="10" t="s">
        <v>78</v>
      </c>
    </row>
    <row r="127" spans="1:12" ht="120" x14ac:dyDescent="0.25">
      <c r="A127" s="41">
        <v>3</v>
      </c>
      <c r="B127" s="17" t="s">
        <v>18</v>
      </c>
      <c r="C127" s="19" t="s">
        <v>190</v>
      </c>
      <c r="D127" s="18">
        <v>173000</v>
      </c>
      <c r="E127" s="18">
        <v>0</v>
      </c>
      <c r="F127" s="18">
        <v>173000</v>
      </c>
      <c r="G127" s="10" t="s">
        <v>28</v>
      </c>
      <c r="H127" s="10" t="s">
        <v>13</v>
      </c>
      <c r="I127" s="10" t="s">
        <v>19</v>
      </c>
      <c r="J127" s="10" t="s">
        <v>189</v>
      </c>
      <c r="K127" s="10" t="s">
        <v>78</v>
      </c>
    </row>
    <row r="128" spans="1:12" ht="60" x14ac:dyDescent="0.25">
      <c r="A128" s="41">
        <v>4</v>
      </c>
      <c r="B128" s="12" t="s">
        <v>36</v>
      </c>
      <c r="C128" s="21" t="s">
        <v>191</v>
      </c>
      <c r="D128" s="18">
        <v>450000</v>
      </c>
      <c r="E128" s="18">
        <v>450000</v>
      </c>
      <c r="F128" s="18">
        <v>0</v>
      </c>
      <c r="G128" s="10" t="s">
        <v>28</v>
      </c>
      <c r="H128" s="10" t="s">
        <v>13</v>
      </c>
      <c r="I128" s="10" t="s">
        <v>14</v>
      </c>
      <c r="J128" s="20"/>
      <c r="K128" s="20"/>
    </row>
    <row r="129" spans="1:11" ht="60" x14ac:dyDescent="0.25">
      <c r="A129" s="41">
        <v>5</v>
      </c>
      <c r="B129" s="12" t="s">
        <v>36</v>
      </c>
      <c r="C129" s="21" t="s">
        <v>192</v>
      </c>
      <c r="D129" s="18">
        <v>150000</v>
      </c>
      <c r="E129" s="18">
        <v>150000</v>
      </c>
      <c r="F129" s="18">
        <v>0</v>
      </c>
      <c r="G129" s="10" t="s">
        <v>28</v>
      </c>
      <c r="H129" s="10" t="s">
        <v>13</v>
      </c>
      <c r="I129" s="10" t="s">
        <v>14</v>
      </c>
      <c r="J129" s="20"/>
      <c r="K129" s="20"/>
    </row>
    <row r="130" spans="1:11" ht="240" x14ac:dyDescent="0.25">
      <c r="A130" s="41">
        <v>6</v>
      </c>
      <c r="B130" s="17" t="s">
        <v>18</v>
      </c>
      <c r="C130" s="19" t="s">
        <v>194</v>
      </c>
      <c r="D130" s="18">
        <v>1066073.3999999999</v>
      </c>
      <c r="E130" s="18">
        <v>606640</v>
      </c>
      <c r="F130" s="18">
        <v>459433.9</v>
      </c>
      <c r="G130" s="10" t="s">
        <v>28</v>
      </c>
      <c r="H130" s="10" t="s">
        <v>13</v>
      </c>
      <c r="I130" s="10" t="s">
        <v>19</v>
      </c>
      <c r="J130" s="10" t="s">
        <v>195</v>
      </c>
      <c r="K130" s="10" t="s">
        <v>78</v>
      </c>
    </row>
    <row r="131" spans="1:11" ht="60" x14ac:dyDescent="0.25">
      <c r="A131" s="41">
        <v>7</v>
      </c>
      <c r="B131" s="12" t="s">
        <v>36</v>
      </c>
      <c r="C131" s="19" t="s">
        <v>196</v>
      </c>
      <c r="D131" s="18">
        <v>160000</v>
      </c>
      <c r="E131" s="18">
        <v>0</v>
      </c>
      <c r="F131" s="18">
        <v>160000</v>
      </c>
      <c r="G131" s="10" t="s">
        <v>28</v>
      </c>
      <c r="H131" s="10" t="s">
        <v>75</v>
      </c>
      <c r="I131" s="10" t="s">
        <v>14</v>
      </c>
      <c r="J131" s="20"/>
      <c r="K131" s="20"/>
    </row>
    <row r="132" spans="1:11" ht="75" x14ac:dyDescent="0.25">
      <c r="A132" s="41">
        <v>8</v>
      </c>
      <c r="B132" s="17" t="s">
        <v>18</v>
      </c>
      <c r="C132" s="19" t="s">
        <v>198</v>
      </c>
      <c r="D132" s="18">
        <v>185000</v>
      </c>
      <c r="E132" s="18">
        <v>0</v>
      </c>
      <c r="F132" s="18">
        <v>185000</v>
      </c>
      <c r="G132" s="10" t="s">
        <v>28</v>
      </c>
      <c r="H132" s="10" t="s">
        <v>13</v>
      </c>
      <c r="I132" s="10" t="s">
        <v>19</v>
      </c>
      <c r="J132" s="10" t="s">
        <v>197</v>
      </c>
      <c r="K132" s="10" t="s">
        <v>78</v>
      </c>
    </row>
    <row r="133" spans="1:11" ht="300" x14ac:dyDescent="0.25">
      <c r="A133" s="41">
        <v>9</v>
      </c>
      <c r="B133" s="17" t="s">
        <v>18</v>
      </c>
      <c r="C133" s="19" t="s">
        <v>200</v>
      </c>
      <c r="D133" s="18">
        <v>3273000</v>
      </c>
      <c r="E133" s="18">
        <v>1000000</v>
      </c>
      <c r="F133" s="18">
        <f>D133-E133</f>
        <v>2273000</v>
      </c>
      <c r="G133" s="10" t="s">
        <v>28</v>
      </c>
      <c r="H133" s="10" t="s">
        <v>13</v>
      </c>
      <c r="I133" s="10" t="s">
        <v>19</v>
      </c>
      <c r="J133" s="10" t="s">
        <v>199</v>
      </c>
      <c r="K133" s="10" t="s">
        <v>78</v>
      </c>
    </row>
    <row r="134" spans="1:11" ht="90" x14ac:dyDescent="0.25">
      <c r="A134" s="41">
        <v>10</v>
      </c>
      <c r="B134" s="17" t="s">
        <v>18</v>
      </c>
      <c r="C134" s="19" t="s">
        <v>202</v>
      </c>
      <c r="D134" s="18">
        <v>1066073.3999999999</v>
      </c>
      <c r="E134" s="18">
        <v>190000</v>
      </c>
      <c r="F134" s="18">
        <f>D134-E134</f>
        <v>876073.39999999991</v>
      </c>
      <c r="G134" s="10" t="s">
        <v>28</v>
      </c>
      <c r="H134" s="10" t="s">
        <v>13</v>
      </c>
      <c r="I134" s="10" t="s">
        <v>19</v>
      </c>
      <c r="J134" s="10" t="s">
        <v>201</v>
      </c>
      <c r="K134" s="10" t="s">
        <v>78</v>
      </c>
    </row>
    <row r="135" spans="1:11" ht="90" x14ac:dyDescent="0.25">
      <c r="A135" s="41">
        <v>11</v>
      </c>
      <c r="B135" s="12" t="s">
        <v>36</v>
      </c>
      <c r="C135" s="19" t="s">
        <v>203</v>
      </c>
      <c r="D135" s="18">
        <v>18000</v>
      </c>
      <c r="E135" s="18">
        <v>0</v>
      </c>
      <c r="F135" s="18">
        <v>18000</v>
      </c>
      <c r="G135" s="10" t="s">
        <v>28</v>
      </c>
      <c r="H135" s="10" t="s">
        <v>13</v>
      </c>
      <c r="I135" s="10" t="s">
        <v>14</v>
      </c>
      <c r="J135" s="20"/>
      <c r="K135" s="20"/>
    </row>
    <row r="136" spans="1:11" ht="45" x14ac:dyDescent="0.25">
      <c r="A136" s="41">
        <v>12</v>
      </c>
      <c r="B136" s="12" t="s">
        <v>36</v>
      </c>
      <c r="C136" s="19" t="s">
        <v>204</v>
      </c>
      <c r="D136" s="18">
        <v>400000</v>
      </c>
      <c r="E136" s="18">
        <v>0</v>
      </c>
      <c r="F136" s="18">
        <v>400000</v>
      </c>
      <c r="G136" s="10" t="s">
        <v>28</v>
      </c>
      <c r="H136" s="10" t="s">
        <v>75</v>
      </c>
      <c r="I136" s="10" t="s">
        <v>14</v>
      </c>
      <c r="J136" s="20"/>
      <c r="K136" s="20"/>
    </row>
    <row r="137" spans="1:11" ht="75" x14ac:dyDescent="0.25">
      <c r="A137" s="41">
        <v>13</v>
      </c>
      <c r="B137" s="17" t="s">
        <v>18</v>
      </c>
      <c r="C137" s="19" t="s">
        <v>206</v>
      </c>
      <c r="D137" s="18">
        <v>88000</v>
      </c>
      <c r="E137" s="18">
        <v>0</v>
      </c>
      <c r="F137" s="18">
        <v>88000</v>
      </c>
      <c r="G137" s="10" t="s">
        <v>28</v>
      </c>
      <c r="H137" s="10" t="s">
        <v>13</v>
      </c>
      <c r="I137" s="10" t="s">
        <v>19</v>
      </c>
      <c r="J137" s="10" t="s">
        <v>205</v>
      </c>
      <c r="K137" s="10" t="s">
        <v>78</v>
      </c>
    </row>
    <row r="138" spans="1:11" ht="45" x14ac:dyDescent="0.25">
      <c r="A138" s="41">
        <v>14</v>
      </c>
      <c r="B138" s="12" t="s">
        <v>36</v>
      </c>
      <c r="C138" s="19" t="s">
        <v>209</v>
      </c>
      <c r="D138" s="18">
        <v>30000</v>
      </c>
      <c r="E138" s="18">
        <v>0</v>
      </c>
      <c r="F138" s="18">
        <v>30000</v>
      </c>
      <c r="G138" s="10" t="s">
        <v>28</v>
      </c>
      <c r="H138" s="10" t="s">
        <v>13</v>
      </c>
      <c r="I138" s="10" t="s">
        <v>14</v>
      </c>
      <c r="J138" s="20"/>
      <c r="K138" s="20"/>
    </row>
    <row r="139" spans="1:11" ht="30" x14ac:dyDescent="0.25">
      <c r="A139" s="41">
        <v>15</v>
      </c>
      <c r="B139" s="12" t="s">
        <v>36</v>
      </c>
      <c r="C139" s="19" t="s">
        <v>212</v>
      </c>
      <c r="D139" s="18">
        <v>150000</v>
      </c>
      <c r="E139" s="18">
        <v>0</v>
      </c>
      <c r="F139" s="18">
        <v>150000</v>
      </c>
      <c r="G139" s="10" t="s">
        <v>28</v>
      </c>
      <c r="H139" s="10" t="s">
        <v>75</v>
      </c>
      <c r="I139" s="10" t="s">
        <v>14</v>
      </c>
      <c r="J139" s="20"/>
      <c r="K139" s="20"/>
    </row>
    <row r="140" spans="1:11" ht="30" x14ac:dyDescent="0.25">
      <c r="A140" s="41">
        <v>16</v>
      </c>
      <c r="B140" s="12" t="s">
        <v>36</v>
      </c>
      <c r="C140" s="19" t="s">
        <v>213</v>
      </c>
      <c r="D140" s="18">
        <v>30000</v>
      </c>
      <c r="E140" s="18">
        <v>0</v>
      </c>
      <c r="F140" s="18">
        <v>30000</v>
      </c>
      <c r="G140" s="10" t="s">
        <v>28</v>
      </c>
      <c r="H140" s="10" t="s">
        <v>13</v>
      </c>
      <c r="I140" s="10" t="s">
        <v>14</v>
      </c>
      <c r="J140" s="20"/>
      <c r="K140" s="20"/>
    </row>
    <row r="141" spans="1:11" ht="45" x14ac:dyDescent="0.25">
      <c r="A141" s="41">
        <v>17</v>
      </c>
      <c r="B141" s="17" t="s">
        <v>18</v>
      </c>
      <c r="C141" s="19" t="s">
        <v>215</v>
      </c>
      <c r="D141" s="18">
        <v>20000</v>
      </c>
      <c r="E141" s="18">
        <v>0</v>
      </c>
      <c r="F141" s="18">
        <v>20000</v>
      </c>
      <c r="G141" s="10" t="s">
        <v>28</v>
      </c>
      <c r="H141" s="10" t="s">
        <v>13</v>
      </c>
      <c r="I141" s="10" t="s">
        <v>14</v>
      </c>
      <c r="J141" s="20"/>
      <c r="K141" s="20"/>
    </row>
    <row r="142" spans="1:11" ht="45" x14ac:dyDescent="0.25">
      <c r="A142" s="41">
        <v>18</v>
      </c>
      <c r="B142" s="17" t="s">
        <v>18</v>
      </c>
      <c r="C142" s="19" t="s">
        <v>216</v>
      </c>
      <c r="D142" s="18">
        <v>10000</v>
      </c>
      <c r="E142" s="18">
        <v>0</v>
      </c>
      <c r="F142" s="18">
        <f>D142</f>
        <v>10000</v>
      </c>
      <c r="G142" s="10" t="s">
        <v>28</v>
      </c>
      <c r="H142" s="10" t="s">
        <v>13</v>
      </c>
      <c r="I142" s="10" t="s">
        <v>14</v>
      </c>
      <c r="J142" s="9"/>
      <c r="K142" s="9"/>
    </row>
    <row r="143" spans="1:11" s="27" customFormat="1" ht="53.25" customHeight="1" x14ac:dyDescent="0.25">
      <c r="A143" s="41">
        <v>19</v>
      </c>
      <c r="B143" s="23" t="s">
        <v>36</v>
      </c>
      <c r="C143" s="24" t="s">
        <v>314</v>
      </c>
      <c r="D143" s="25">
        <f>30000-15000</f>
        <v>15000</v>
      </c>
      <c r="E143" s="25">
        <v>0</v>
      </c>
      <c r="F143" s="25">
        <f>D143</f>
        <v>15000</v>
      </c>
      <c r="G143" s="26" t="s">
        <v>28</v>
      </c>
      <c r="H143" s="26" t="s">
        <v>13</v>
      </c>
      <c r="I143" s="26" t="s">
        <v>14</v>
      </c>
      <c r="J143" s="30"/>
      <c r="K143" s="30"/>
    </row>
    <row r="144" spans="1:11" s="27" customFormat="1" ht="36.75" customHeight="1" x14ac:dyDescent="0.25">
      <c r="A144" s="41">
        <v>20</v>
      </c>
      <c r="B144" s="23" t="s">
        <v>36</v>
      </c>
      <c r="C144" s="24" t="s">
        <v>315</v>
      </c>
      <c r="D144" s="25">
        <f>35000-20000</f>
        <v>15000</v>
      </c>
      <c r="E144" s="25">
        <v>0</v>
      </c>
      <c r="F144" s="25">
        <f>D144</f>
        <v>15000</v>
      </c>
      <c r="G144" s="26" t="s">
        <v>28</v>
      </c>
      <c r="H144" s="26" t="s">
        <v>13</v>
      </c>
      <c r="I144" s="26" t="s">
        <v>14</v>
      </c>
      <c r="J144" s="30"/>
      <c r="K144" s="30"/>
    </row>
    <row r="145" spans="1:11" ht="105" x14ac:dyDescent="0.25">
      <c r="A145" s="41">
        <v>21</v>
      </c>
      <c r="B145" s="17" t="s">
        <v>18</v>
      </c>
      <c r="C145" s="19" t="s">
        <v>174</v>
      </c>
      <c r="D145" s="18">
        <v>91350</v>
      </c>
      <c r="E145" s="18">
        <v>0</v>
      </c>
      <c r="F145" s="18">
        <v>91350</v>
      </c>
      <c r="G145" s="29" t="s">
        <v>30</v>
      </c>
      <c r="H145" s="10" t="s">
        <v>13</v>
      </c>
      <c r="I145" s="10" t="s">
        <v>19</v>
      </c>
      <c r="J145" s="10" t="s">
        <v>175</v>
      </c>
      <c r="K145" s="10" t="s">
        <v>78</v>
      </c>
    </row>
    <row r="146" spans="1:11" ht="105" x14ac:dyDescent="0.25">
      <c r="A146" s="41">
        <v>22</v>
      </c>
      <c r="B146" s="17" t="s">
        <v>18</v>
      </c>
      <c r="C146" s="19" t="s">
        <v>177</v>
      </c>
      <c r="D146" s="18">
        <v>379058.4</v>
      </c>
      <c r="E146" s="18">
        <v>151623.35999999999</v>
      </c>
      <c r="F146" s="18">
        <f>D146-E146</f>
        <v>227435.04000000004</v>
      </c>
      <c r="G146" s="29" t="s">
        <v>30</v>
      </c>
      <c r="H146" s="10" t="s">
        <v>13</v>
      </c>
      <c r="I146" s="10" t="s">
        <v>19</v>
      </c>
      <c r="J146" s="10" t="s">
        <v>176</v>
      </c>
      <c r="K146" s="10" t="s">
        <v>78</v>
      </c>
    </row>
    <row r="147" spans="1:11" ht="90" x14ac:dyDescent="0.25">
      <c r="A147" s="41">
        <v>23</v>
      </c>
      <c r="B147" s="17" t="s">
        <v>18</v>
      </c>
      <c r="C147" s="19" t="s">
        <v>179</v>
      </c>
      <c r="D147" s="18">
        <v>96000</v>
      </c>
      <c r="E147" s="18">
        <v>19200</v>
      </c>
      <c r="F147" s="18">
        <v>76800</v>
      </c>
      <c r="G147" s="10" t="s">
        <v>30</v>
      </c>
      <c r="H147" s="10" t="s">
        <v>13</v>
      </c>
      <c r="I147" s="10" t="s">
        <v>19</v>
      </c>
      <c r="J147" s="10" t="s">
        <v>178</v>
      </c>
      <c r="K147" s="10" t="s">
        <v>78</v>
      </c>
    </row>
    <row r="148" spans="1:11" ht="60" x14ac:dyDescent="0.25">
      <c r="A148" s="41">
        <v>24</v>
      </c>
      <c r="B148" s="12" t="s">
        <v>36</v>
      </c>
      <c r="C148" s="19" t="s">
        <v>193</v>
      </c>
      <c r="D148" s="18">
        <v>100000</v>
      </c>
      <c r="E148" s="18">
        <v>100000</v>
      </c>
      <c r="F148" s="18">
        <v>0</v>
      </c>
      <c r="G148" s="10" t="s">
        <v>30</v>
      </c>
      <c r="H148" s="10" t="s">
        <v>13</v>
      </c>
      <c r="I148" s="10" t="s">
        <v>14</v>
      </c>
      <c r="J148" s="20"/>
      <c r="K148" s="20"/>
    </row>
    <row r="149" spans="1:11" ht="90" x14ac:dyDescent="0.25">
      <c r="A149" s="41">
        <v>25</v>
      </c>
      <c r="B149" s="17" t="s">
        <v>18</v>
      </c>
      <c r="C149" s="19" t="s">
        <v>208</v>
      </c>
      <c r="D149" s="18">
        <v>176000</v>
      </c>
      <c r="E149" s="18">
        <v>0</v>
      </c>
      <c r="F149" s="18">
        <v>176000</v>
      </c>
      <c r="G149" s="10" t="s">
        <v>30</v>
      </c>
      <c r="H149" s="10" t="s">
        <v>13</v>
      </c>
      <c r="I149" s="10" t="s">
        <v>19</v>
      </c>
      <c r="J149" s="10" t="s">
        <v>207</v>
      </c>
      <c r="K149" s="10" t="s">
        <v>78</v>
      </c>
    </row>
    <row r="150" spans="1:11" ht="30" x14ac:dyDescent="0.25">
      <c r="A150" s="41">
        <v>26</v>
      </c>
      <c r="B150" s="17" t="s">
        <v>18</v>
      </c>
      <c r="C150" s="15" t="s">
        <v>217</v>
      </c>
      <c r="D150" s="11">
        <f>30000-10000</f>
        <v>20000</v>
      </c>
      <c r="E150" s="11">
        <v>20000</v>
      </c>
      <c r="F150" s="11">
        <f>0</f>
        <v>0</v>
      </c>
      <c r="G150" s="9" t="s">
        <v>30</v>
      </c>
      <c r="H150" s="10" t="s">
        <v>13</v>
      </c>
      <c r="I150" s="10" t="s">
        <v>14</v>
      </c>
      <c r="J150" s="9"/>
      <c r="K150" s="9"/>
    </row>
    <row r="151" spans="1:11" ht="90" x14ac:dyDescent="0.25">
      <c r="A151" s="41">
        <v>27</v>
      </c>
      <c r="B151" s="17" t="s">
        <v>18</v>
      </c>
      <c r="C151" s="19" t="s">
        <v>180</v>
      </c>
      <c r="D151" s="18">
        <v>64000</v>
      </c>
      <c r="E151" s="18">
        <v>0</v>
      </c>
      <c r="F151" s="18">
        <v>64000</v>
      </c>
      <c r="G151" s="10" t="s">
        <v>56</v>
      </c>
      <c r="H151" s="10" t="s">
        <v>13</v>
      </c>
      <c r="I151" s="10" t="s">
        <v>19</v>
      </c>
      <c r="J151" s="10" t="s">
        <v>181</v>
      </c>
      <c r="K151" s="10" t="s">
        <v>78</v>
      </c>
    </row>
    <row r="152" spans="1:11" ht="36" customHeight="1" x14ac:dyDescent="0.25">
      <c r="A152" s="41">
        <v>28</v>
      </c>
      <c r="B152" s="17" t="s">
        <v>36</v>
      </c>
      <c r="C152" s="56" t="s">
        <v>244</v>
      </c>
      <c r="D152" s="18">
        <v>150000</v>
      </c>
      <c r="E152" s="18">
        <v>0</v>
      </c>
      <c r="F152" s="18">
        <f>D152</f>
        <v>150000</v>
      </c>
      <c r="G152" s="54" t="s">
        <v>56</v>
      </c>
      <c r="H152" s="54" t="s">
        <v>13</v>
      </c>
      <c r="I152" s="54" t="s">
        <v>14</v>
      </c>
      <c r="J152" s="54"/>
      <c r="K152" s="54"/>
    </row>
    <row r="153" spans="1:11" ht="120" x14ac:dyDescent="0.25">
      <c r="A153" s="41">
        <v>29</v>
      </c>
      <c r="B153" s="17" t="s">
        <v>18</v>
      </c>
      <c r="C153" s="19" t="s">
        <v>182</v>
      </c>
      <c r="D153" s="18">
        <v>96250</v>
      </c>
      <c r="E153" s="18">
        <v>0</v>
      </c>
      <c r="F153" s="18">
        <v>96250</v>
      </c>
      <c r="G153" s="10" t="s">
        <v>56</v>
      </c>
      <c r="H153" s="10" t="s">
        <v>13</v>
      </c>
      <c r="I153" s="10" t="s">
        <v>19</v>
      </c>
      <c r="J153" s="10" t="s">
        <v>183</v>
      </c>
      <c r="K153" s="10" t="s">
        <v>78</v>
      </c>
    </row>
    <row r="154" spans="1:11" ht="165" x14ac:dyDescent="0.25">
      <c r="A154" s="41">
        <v>30</v>
      </c>
      <c r="B154" s="17" t="s">
        <v>18</v>
      </c>
      <c r="C154" s="19" t="s">
        <v>184</v>
      </c>
      <c r="D154" s="18">
        <v>129000</v>
      </c>
      <c r="E154" s="18">
        <v>0</v>
      </c>
      <c r="F154" s="18">
        <v>129000</v>
      </c>
      <c r="G154" s="10" t="s">
        <v>56</v>
      </c>
      <c r="H154" s="10" t="s">
        <v>13</v>
      </c>
      <c r="I154" s="10" t="s">
        <v>19</v>
      </c>
      <c r="J154" s="10" t="s">
        <v>61</v>
      </c>
      <c r="K154" s="10" t="s">
        <v>78</v>
      </c>
    </row>
    <row r="155" spans="1:11" ht="60" x14ac:dyDescent="0.25">
      <c r="A155" s="41">
        <v>31</v>
      </c>
      <c r="B155" s="12" t="s">
        <v>36</v>
      </c>
      <c r="C155" s="19" t="s">
        <v>210</v>
      </c>
      <c r="D155" s="18">
        <v>40000</v>
      </c>
      <c r="E155" s="18">
        <v>0</v>
      </c>
      <c r="F155" s="18">
        <v>40000</v>
      </c>
      <c r="G155" s="10" t="s">
        <v>56</v>
      </c>
      <c r="H155" s="10" t="s">
        <v>75</v>
      </c>
      <c r="I155" s="10" t="s">
        <v>14</v>
      </c>
      <c r="J155" s="20"/>
      <c r="K155" s="20"/>
    </row>
    <row r="156" spans="1:11" ht="30" x14ac:dyDescent="0.25">
      <c r="A156" s="41">
        <v>32</v>
      </c>
      <c r="B156" s="12" t="s">
        <v>36</v>
      </c>
      <c r="C156" s="19" t="s">
        <v>211</v>
      </c>
      <c r="D156" s="18">
        <v>30000</v>
      </c>
      <c r="E156" s="18">
        <v>0</v>
      </c>
      <c r="F156" s="18">
        <f>D156</f>
        <v>30000</v>
      </c>
      <c r="G156" s="10" t="s">
        <v>56</v>
      </c>
      <c r="H156" s="10" t="s">
        <v>13</v>
      </c>
      <c r="I156" s="10" t="s">
        <v>14</v>
      </c>
      <c r="J156" s="20"/>
      <c r="K156" s="20"/>
    </row>
    <row r="157" spans="1:11" ht="45" x14ac:dyDescent="0.25">
      <c r="A157" s="41">
        <v>33</v>
      </c>
      <c r="B157" s="12" t="s">
        <v>36</v>
      </c>
      <c r="C157" s="19" t="s">
        <v>214</v>
      </c>
      <c r="D157" s="18">
        <f>120000-70000</f>
        <v>50000</v>
      </c>
      <c r="E157" s="18">
        <v>0</v>
      </c>
      <c r="F157" s="18">
        <f>D157</f>
        <v>50000</v>
      </c>
      <c r="G157" s="10" t="s">
        <v>56</v>
      </c>
      <c r="H157" s="10" t="s">
        <v>75</v>
      </c>
      <c r="I157" s="10" t="s">
        <v>14</v>
      </c>
      <c r="J157" s="20"/>
      <c r="K157" s="20"/>
    </row>
    <row r="158" spans="1:11" x14ac:dyDescent="0.25">
      <c r="A158" s="82"/>
      <c r="B158" s="83"/>
      <c r="C158" s="83"/>
      <c r="D158" s="83"/>
      <c r="E158" s="83"/>
      <c r="F158" s="83"/>
      <c r="G158" s="83"/>
      <c r="H158" s="83"/>
      <c r="I158" s="83"/>
      <c r="J158" s="83"/>
      <c r="K158" s="84"/>
    </row>
    <row r="159" spans="1:11" ht="31.5" x14ac:dyDescent="0.25">
      <c r="A159" s="77" t="s">
        <v>218</v>
      </c>
      <c r="B159" s="77"/>
      <c r="C159" s="77"/>
      <c r="D159" s="77"/>
      <c r="E159" s="77"/>
      <c r="F159" s="77"/>
      <c r="G159" s="77"/>
      <c r="H159" s="77"/>
      <c r="I159" s="77"/>
      <c r="J159" s="77"/>
      <c r="K159" s="77"/>
    </row>
    <row r="160" spans="1:11" ht="60" x14ac:dyDescent="0.25">
      <c r="A160" s="1" t="s">
        <v>1</v>
      </c>
      <c r="B160" s="2" t="s">
        <v>7</v>
      </c>
      <c r="C160" s="2" t="s">
        <v>2</v>
      </c>
      <c r="D160" s="4" t="s">
        <v>3</v>
      </c>
      <c r="E160" s="4" t="s">
        <v>5</v>
      </c>
      <c r="F160" s="4" t="s">
        <v>4</v>
      </c>
      <c r="G160" s="2" t="s">
        <v>10</v>
      </c>
      <c r="H160" s="2" t="s">
        <v>6</v>
      </c>
      <c r="I160" s="2" t="s">
        <v>8</v>
      </c>
      <c r="J160" s="2" t="s">
        <v>9</v>
      </c>
      <c r="K160" s="2" t="s">
        <v>32</v>
      </c>
    </row>
    <row r="161" spans="1:12" ht="45" x14ac:dyDescent="0.25">
      <c r="A161" s="9">
        <v>1</v>
      </c>
      <c r="B161" s="9" t="s">
        <v>18</v>
      </c>
      <c r="C161" s="15" t="s">
        <v>221</v>
      </c>
      <c r="D161" s="11">
        <v>15000</v>
      </c>
      <c r="E161" s="11">
        <v>15000</v>
      </c>
      <c r="F161" s="11">
        <v>0</v>
      </c>
      <c r="G161" s="9" t="s">
        <v>28</v>
      </c>
      <c r="H161" s="10" t="s">
        <v>13</v>
      </c>
      <c r="I161" s="9"/>
      <c r="J161" s="9"/>
      <c r="K161" s="9"/>
    </row>
    <row r="162" spans="1:12" s="46" customFormat="1" ht="83.25" customHeight="1" x14ac:dyDescent="0.25">
      <c r="A162" s="60">
        <v>2</v>
      </c>
      <c r="B162" s="40" t="s">
        <v>36</v>
      </c>
      <c r="C162" s="50" t="s">
        <v>222</v>
      </c>
      <c r="D162" s="57">
        <v>1200000</v>
      </c>
      <c r="E162" s="57">
        <v>0</v>
      </c>
      <c r="F162" s="57">
        <f>D162</f>
        <v>1200000</v>
      </c>
      <c r="G162" s="40" t="s">
        <v>28</v>
      </c>
      <c r="H162" s="45" t="s">
        <v>75</v>
      </c>
      <c r="I162" s="40" t="s">
        <v>19</v>
      </c>
      <c r="J162" s="45" t="s">
        <v>223</v>
      </c>
      <c r="K162" s="42" t="s">
        <v>78</v>
      </c>
    </row>
    <row r="163" spans="1:12" s="46" customFormat="1" ht="83.25" customHeight="1" x14ac:dyDescent="0.25">
      <c r="A163" s="60">
        <v>3</v>
      </c>
      <c r="B163" s="40" t="s">
        <v>36</v>
      </c>
      <c r="C163" s="50" t="s">
        <v>225</v>
      </c>
      <c r="D163" s="57">
        <f>220000-70000</f>
        <v>150000</v>
      </c>
      <c r="E163" s="57">
        <v>0</v>
      </c>
      <c r="F163" s="57">
        <f>D163</f>
        <v>150000</v>
      </c>
      <c r="G163" s="40" t="s">
        <v>28</v>
      </c>
      <c r="H163" s="45" t="s">
        <v>13</v>
      </c>
      <c r="I163" s="40" t="s">
        <v>19</v>
      </c>
      <c r="J163" s="42" t="s">
        <v>226</v>
      </c>
      <c r="K163" s="42" t="s">
        <v>78</v>
      </c>
    </row>
    <row r="164" spans="1:12" ht="81.75" customHeight="1" x14ac:dyDescent="0.25">
      <c r="A164" s="60">
        <v>4</v>
      </c>
      <c r="B164" s="9" t="s">
        <v>18</v>
      </c>
      <c r="C164" s="15" t="s">
        <v>227</v>
      </c>
      <c r="D164" s="11">
        <v>100000</v>
      </c>
      <c r="E164" s="11">
        <v>50000</v>
      </c>
      <c r="F164" s="11">
        <f>D164-E164</f>
        <v>50000</v>
      </c>
      <c r="G164" s="9" t="s">
        <v>28</v>
      </c>
      <c r="H164" s="10" t="s">
        <v>13</v>
      </c>
      <c r="I164" s="9" t="s">
        <v>14</v>
      </c>
      <c r="J164" s="9"/>
      <c r="K164" s="9"/>
    </row>
    <row r="165" spans="1:12" ht="74.25" customHeight="1" x14ac:dyDescent="0.25">
      <c r="A165" s="60">
        <v>5</v>
      </c>
      <c r="B165" s="9" t="s">
        <v>18</v>
      </c>
      <c r="C165" s="15" t="s">
        <v>228</v>
      </c>
      <c r="D165" s="11">
        <v>66000</v>
      </c>
      <c r="E165" s="11">
        <v>0</v>
      </c>
      <c r="F165" s="11">
        <v>66000</v>
      </c>
      <c r="G165" s="9" t="s">
        <v>28</v>
      </c>
      <c r="H165" s="10" t="s">
        <v>13</v>
      </c>
      <c r="I165" s="9" t="s">
        <v>19</v>
      </c>
      <c r="J165" s="10" t="s">
        <v>229</v>
      </c>
      <c r="K165" s="12" t="s">
        <v>78</v>
      </c>
    </row>
    <row r="166" spans="1:12" ht="45" x14ac:dyDescent="0.25">
      <c r="A166" s="60">
        <v>6</v>
      </c>
      <c r="B166" s="9" t="s">
        <v>18</v>
      </c>
      <c r="C166" s="15" t="s">
        <v>231</v>
      </c>
      <c r="D166" s="11">
        <v>50000</v>
      </c>
      <c r="E166" s="11">
        <v>0</v>
      </c>
      <c r="F166" s="11">
        <f>D166</f>
        <v>50000</v>
      </c>
      <c r="G166" s="9" t="s">
        <v>28</v>
      </c>
      <c r="H166" s="10" t="s">
        <v>13</v>
      </c>
      <c r="I166" s="9" t="s">
        <v>14</v>
      </c>
      <c r="J166" s="9"/>
      <c r="K166" s="9"/>
    </row>
    <row r="167" spans="1:12" ht="53.25" customHeight="1" x14ac:dyDescent="0.25">
      <c r="A167" s="71">
        <v>7</v>
      </c>
      <c r="B167" s="71" t="s">
        <v>18</v>
      </c>
      <c r="C167" s="15" t="s">
        <v>271</v>
      </c>
      <c r="D167" s="11">
        <v>14000</v>
      </c>
      <c r="E167" s="11">
        <v>0</v>
      </c>
      <c r="F167" s="11">
        <v>14000</v>
      </c>
      <c r="G167" s="71" t="s">
        <v>28</v>
      </c>
      <c r="H167" s="71" t="s">
        <v>19</v>
      </c>
      <c r="I167" s="72" t="s">
        <v>14</v>
      </c>
      <c r="J167" s="55"/>
      <c r="K167" s="54"/>
    </row>
    <row r="168" spans="1:12" ht="102" customHeight="1" x14ac:dyDescent="0.25">
      <c r="A168" s="71">
        <v>8</v>
      </c>
      <c r="B168" s="9" t="s">
        <v>18</v>
      </c>
      <c r="C168" s="15" t="s">
        <v>232</v>
      </c>
      <c r="D168" s="11">
        <v>200000</v>
      </c>
      <c r="E168" s="11">
        <v>0</v>
      </c>
      <c r="F168" s="11">
        <f>D168</f>
        <v>200000</v>
      </c>
      <c r="G168" s="9" t="s">
        <v>28</v>
      </c>
      <c r="H168" s="10" t="s">
        <v>75</v>
      </c>
      <c r="I168" s="9" t="s">
        <v>14</v>
      </c>
      <c r="J168" s="9"/>
      <c r="K168" s="9"/>
    </row>
    <row r="169" spans="1:12" s="46" customFormat="1" ht="81.75" customHeight="1" x14ac:dyDescent="0.25">
      <c r="A169" s="71">
        <v>9</v>
      </c>
      <c r="B169" s="40" t="s">
        <v>18</v>
      </c>
      <c r="C169" s="50" t="s">
        <v>234</v>
      </c>
      <c r="D169" s="57">
        <v>700000</v>
      </c>
      <c r="E169" s="57">
        <v>0</v>
      </c>
      <c r="F169" s="57">
        <f>D169</f>
        <v>700000</v>
      </c>
      <c r="G169" s="40" t="s">
        <v>28</v>
      </c>
      <c r="H169" s="45" t="s">
        <v>75</v>
      </c>
      <c r="I169" s="40" t="s">
        <v>19</v>
      </c>
      <c r="J169" s="45" t="s">
        <v>233</v>
      </c>
      <c r="K169" s="42" t="s">
        <v>78</v>
      </c>
    </row>
    <row r="170" spans="1:12" s="46" customFormat="1" ht="88.5" customHeight="1" x14ac:dyDescent="0.25">
      <c r="A170" s="71">
        <v>10</v>
      </c>
      <c r="B170" s="40" t="s">
        <v>18</v>
      </c>
      <c r="C170" s="50" t="s">
        <v>235</v>
      </c>
      <c r="D170" s="57">
        <v>3000000</v>
      </c>
      <c r="E170" s="57">
        <v>0</v>
      </c>
      <c r="F170" s="57">
        <f>D170</f>
        <v>3000000</v>
      </c>
      <c r="G170" s="40" t="s">
        <v>28</v>
      </c>
      <c r="H170" s="45" t="s">
        <v>13</v>
      </c>
      <c r="I170" s="40" t="s">
        <v>19</v>
      </c>
      <c r="J170" s="45" t="s">
        <v>236</v>
      </c>
      <c r="K170" s="42" t="s">
        <v>78</v>
      </c>
      <c r="L170" s="62"/>
    </row>
    <row r="171" spans="1:12" ht="104.25" customHeight="1" x14ac:dyDescent="0.25">
      <c r="A171" s="71">
        <v>11</v>
      </c>
      <c r="B171" s="9" t="s">
        <v>18</v>
      </c>
      <c r="C171" s="15" t="s">
        <v>258</v>
      </c>
      <c r="D171" s="11">
        <v>50000</v>
      </c>
      <c r="E171" s="11">
        <v>0</v>
      </c>
      <c r="F171" s="11">
        <v>50000</v>
      </c>
      <c r="G171" s="9" t="s">
        <v>28</v>
      </c>
      <c r="H171" s="10" t="s">
        <v>13</v>
      </c>
      <c r="I171" s="9" t="s">
        <v>19</v>
      </c>
      <c r="J171" s="10" t="s">
        <v>257</v>
      </c>
      <c r="K171" s="12" t="s">
        <v>78</v>
      </c>
    </row>
    <row r="172" spans="1:12" ht="85.5" customHeight="1" x14ac:dyDescent="0.25">
      <c r="A172" s="71">
        <v>12</v>
      </c>
      <c r="B172" s="9" t="s">
        <v>18</v>
      </c>
      <c r="C172" s="15" t="s">
        <v>274</v>
      </c>
      <c r="D172" s="11">
        <v>16000</v>
      </c>
      <c r="E172" s="11">
        <v>0</v>
      </c>
      <c r="F172" s="11">
        <v>16000</v>
      </c>
      <c r="G172" s="9" t="s">
        <v>28</v>
      </c>
      <c r="H172" s="10" t="s">
        <v>13</v>
      </c>
      <c r="I172" s="9" t="s">
        <v>19</v>
      </c>
      <c r="J172" s="10" t="s">
        <v>275</v>
      </c>
      <c r="K172" s="12" t="s">
        <v>78</v>
      </c>
    </row>
    <row r="173" spans="1:12" ht="89.25" customHeight="1" x14ac:dyDescent="0.25">
      <c r="A173" s="71">
        <v>13</v>
      </c>
      <c r="B173" s="9" t="s">
        <v>36</v>
      </c>
      <c r="C173" s="15" t="s">
        <v>276</v>
      </c>
      <c r="D173" s="11">
        <v>25000</v>
      </c>
      <c r="E173" s="11">
        <v>0</v>
      </c>
      <c r="F173" s="11">
        <v>25000</v>
      </c>
      <c r="G173" s="9" t="s">
        <v>28</v>
      </c>
      <c r="H173" s="10" t="s">
        <v>13</v>
      </c>
      <c r="I173" s="9" t="s">
        <v>14</v>
      </c>
      <c r="J173" s="9"/>
      <c r="K173" s="9"/>
    </row>
    <row r="174" spans="1:12" ht="92.25" customHeight="1" x14ac:dyDescent="0.25">
      <c r="A174" s="71">
        <v>14</v>
      </c>
      <c r="B174" s="9" t="s">
        <v>36</v>
      </c>
      <c r="C174" s="15" t="s">
        <v>219</v>
      </c>
      <c r="D174" s="11">
        <f>100000-30000</f>
        <v>70000</v>
      </c>
      <c r="E174" s="11">
        <v>50000</v>
      </c>
      <c r="F174" s="11">
        <f>D174-E174</f>
        <v>20000</v>
      </c>
      <c r="G174" s="9" t="s">
        <v>30</v>
      </c>
      <c r="H174" s="10" t="s">
        <v>13</v>
      </c>
      <c r="I174" s="9" t="s">
        <v>19</v>
      </c>
      <c r="J174" s="10" t="s">
        <v>220</v>
      </c>
      <c r="K174" s="12" t="s">
        <v>78</v>
      </c>
    </row>
    <row r="175" spans="1:12" ht="75" customHeight="1" x14ac:dyDescent="0.25">
      <c r="A175" s="71">
        <v>15</v>
      </c>
      <c r="B175" s="9" t="s">
        <v>36</v>
      </c>
      <c r="C175" s="15" t="s">
        <v>253</v>
      </c>
      <c r="D175" s="11">
        <v>160000</v>
      </c>
      <c r="E175" s="11">
        <v>20000</v>
      </c>
      <c r="F175" s="11">
        <f>D175-E175</f>
        <v>140000</v>
      </c>
      <c r="G175" s="9" t="s">
        <v>30</v>
      </c>
      <c r="H175" s="10" t="s">
        <v>13</v>
      </c>
      <c r="I175" s="9" t="s">
        <v>19</v>
      </c>
      <c r="J175" s="10" t="s">
        <v>224</v>
      </c>
      <c r="K175" s="12" t="s">
        <v>78</v>
      </c>
    </row>
    <row r="176" spans="1:12" ht="93" customHeight="1" x14ac:dyDescent="0.25">
      <c r="A176" s="71">
        <v>16</v>
      </c>
      <c r="B176" s="9" t="s">
        <v>36</v>
      </c>
      <c r="C176" s="15" t="s">
        <v>264</v>
      </c>
      <c r="D176" s="11">
        <v>1250000</v>
      </c>
      <c r="E176" s="11">
        <v>0</v>
      </c>
      <c r="F176" s="11">
        <v>1250000</v>
      </c>
      <c r="G176" s="9" t="s">
        <v>30</v>
      </c>
      <c r="H176" s="10" t="s">
        <v>13</v>
      </c>
      <c r="I176" s="9" t="s">
        <v>19</v>
      </c>
      <c r="J176" s="10" t="s">
        <v>265</v>
      </c>
      <c r="K176" s="12" t="s">
        <v>78</v>
      </c>
    </row>
    <row r="177" spans="1:12" ht="75" x14ac:dyDescent="0.25">
      <c r="A177" s="71">
        <v>17</v>
      </c>
      <c r="B177" s="9" t="s">
        <v>18</v>
      </c>
      <c r="C177" s="15" t="s">
        <v>230</v>
      </c>
      <c r="D177" s="11">
        <v>100000</v>
      </c>
      <c r="E177" s="11">
        <v>0</v>
      </c>
      <c r="F177" s="11">
        <f>D177</f>
        <v>100000</v>
      </c>
      <c r="G177" s="9" t="s">
        <v>30</v>
      </c>
      <c r="H177" s="10" t="s">
        <v>13</v>
      </c>
      <c r="I177" s="9" t="s">
        <v>14</v>
      </c>
      <c r="J177" s="9"/>
      <c r="K177" s="9"/>
    </row>
    <row r="178" spans="1:12" s="46" customFormat="1" ht="75" x14ac:dyDescent="0.25">
      <c r="A178" s="71">
        <v>18</v>
      </c>
      <c r="B178" s="40" t="s">
        <v>36</v>
      </c>
      <c r="C178" s="50" t="s">
        <v>237</v>
      </c>
      <c r="D178" s="57">
        <v>2500000</v>
      </c>
      <c r="E178" s="57">
        <v>303000</v>
      </c>
      <c r="F178" s="57">
        <f>D178-E178</f>
        <v>2197000</v>
      </c>
      <c r="G178" s="40" t="s">
        <v>30</v>
      </c>
      <c r="H178" s="45" t="s">
        <v>75</v>
      </c>
      <c r="I178" s="40" t="s">
        <v>19</v>
      </c>
      <c r="J178" s="45" t="s">
        <v>238</v>
      </c>
      <c r="K178" s="42" t="s">
        <v>78</v>
      </c>
    </row>
    <row r="179" spans="1:12" s="46" customFormat="1" ht="45" customHeight="1" x14ac:dyDescent="0.25">
      <c r="A179" s="71">
        <v>19</v>
      </c>
      <c r="B179" s="40" t="s">
        <v>36</v>
      </c>
      <c r="C179" s="50" t="s">
        <v>243</v>
      </c>
      <c r="D179" s="57">
        <f>50000-45000</f>
        <v>5000</v>
      </c>
      <c r="E179" s="57">
        <v>0</v>
      </c>
      <c r="F179" s="57">
        <f>D179</f>
        <v>5000</v>
      </c>
      <c r="G179" s="40" t="s">
        <v>30</v>
      </c>
      <c r="H179" s="45" t="s">
        <v>13</v>
      </c>
      <c r="I179" s="40" t="s">
        <v>14</v>
      </c>
      <c r="J179" s="40"/>
      <c r="K179" s="40"/>
    </row>
    <row r="180" spans="1:12" s="46" customFormat="1" ht="57.75" customHeight="1" x14ac:dyDescent="0.25">
      <c r="A180" s="71">
        <v>20</v>
      </c>
      <c r="B180" s="40" t="s">
        <v>36</v>
      </c>
      <c r="C180" s="50" t="s">
        <v>246</v>
      </c>
      <c r="D180" s="57">
        <v>100000</v>
      </c>
      <c r="E180" s="57">
        <v>100000</v>
      </c>
      <c r="F180" s="57">
        <v>0</v>
      </c>
      <c r="G180" s="40" t="s">
        <v>30</v>
      </c>
      <c r="H180" s="45" t="s">
        <v>13</v>
      </c>
      <c r="I180" s="40" t="s">
        <v>14</v>
      </c>
      <c r="J180" s="40"/>
      <c r="K180" s="40"/>
    </row>
    <row r="181" spans="1:12" s="46" customFormat="1" ht="45" x14ac:dyDescent="0.25">
      <c r="A181" s="71">
        <v>21</v>
      </c>
      <c r="B181" s="40" t="s">
        <v>36</v>
      </c>
      <c r="C181" s="50" t="s">
        <v>247</v>
      </c>
      <c r="D181" s="57">
        <v>50000</v>
      </c>
      <c r="E181" s="57">
        <v>0</v>
      </c>
      <c r="F181" s="57">
        <f>D181</f>
        <v>50000</v>
      </c>
      <c r="G181" s="40" t="s">
        <v>30</v>
      </c>
      <c r="H181" s="45" t="s">
        <v>13</v>
      </c>
      <c r="I181" s="40" t="s">
        <v>14</v>
      </c>
      <c r="J181" s="40"/>
      <c r="K181" s="40"/>
    </row>
    <row r="182" spans="1:12" ht="60" x14ac:dyDescent="0.25">
      <c r="A182" s="71">
        <v>22</v>
      </c>
      <c r="B182" s="9" t="s">
        <v>18</v>
      </c>
      <c r="C182" s="15" t="s">
        <v>248</v>
      </c>
      <c r="D182" s="11">
        <v>72000</v>
      </c>
      <c r="E182" s="11">
        <v>0</v>
      </c>
      <c r="F182" s="11">
        <v>72000</v>
      </c>
      <c r="G182" s="9" t="s">
        <v>30</v>
      </c>
      <c r="H182" s="10" t="s">
        <v>13</v>
      </c>
      <c r="I182" s="9" t="s">
        <v>19</v>
      </c>
      <c r="J182" s="10" t="s">
        <v>249</v>
      </c>
      <c r="K182" s="55" t="s">
        <v>78</v>
      </c>
    </row>
    <row r="183" spans="1:12" s="46" customFormat="1" ht="180" x14ac:dyDescent="0.25">
      <c r="A183" s="71">
        <v>23</v>
      </c>
      <c r="B183" s="40" t="s">
        <v>18</v>
      </c>
      <c r="C183" s="50" t="s">
        <v>250</v>
      </c>
      <c r="D183" s="57">
        <v>620000</v>
      </c>
      <c r="E183" s="57">
        <v>0</v>
      </c>
      <c r="F183" s="57">
        <f>D183</f>
        <v>620000</v>
      </c>
      <c r="G183" s="40" t="s">
        <v>30</v>
      </c>
      <c r="H183" s="45" t="s">
        <v>13</v>
      </c>
      <c r="I183" s="40" t="s">
        <v>19</v>
      </c>
      <c r="J183" s="42" t="s">
        <v>329</v>
      </c>
      <c r="K183" s="42" t="s">
        <v>78</v>
      </c>
      <c r="L183" s="62"/>
    </row>
    <row r="184" spans="1:12" ht="105.75" customHeight="1" x14ac:dyDescent="0.25">
      <c r="A184" s="71">
        <v>24</v>
      </c>
      <c r="B184" s="9" t="s">
        <v>36</v>
      </c>
      <c r="C184" s="15" t="s">
        <v>254</v>
      </c>
      <c r="D184" s="11">
        <f>190000-40000</f>
        <v>150000</v>
      </c>
      <c r="E184" s="11">
        <v>10000</v>
      </c>
      <c r="F184" s="11">
        <f>D184-E184</f>
        <v>140000</v>
      </c>
      <c r="G184" s="9" t="s">
        <v>30</v>
      </c>
      <c r="H184" s="10" t="s">
        <v>75</v>
      </c>
      <c r="I184" s="9" t="s">
        <v>19</v>
      </c>
      <c r="J184" s="10" t="s">
        <v>255</v>
      </c>
      <c r="K184" s="12" t="s">
        <v>78</v>
      </c>
    </row>
    <row r="185" spans="1:12" s="46" customFormat="1" ht="96" customHeight="1" x14ac:dyDescent="0.25">
      <c r="A185" s="71">
        <v>25</v>
      </c>
      <c r="B185" s="40" t="s">
        <v>36</v>
      </c>
      <c r="C185" s="50" t="s">
        <v>259</v>
      </c>
      <c r="D185" s="57">
        <v>600000</v>
      </c>
      <c r="E185" s="57">
        <v>0</v>
      </c>
      <c r="F185" s="57">
        <f>D185</f>
        <v>600000</v>
      </c>
      <c r="G185" s="40" t="s">
        <v>30</v>
      </c>
      <c r="H185" s="45" t="s">
        <v>75</v>
      </c>
      <c r="I185" s="40" t="s">
        <v>19</v>
      </c>
      <c r="J185" s="45" t="s">
        <v>260</v>
      </c>
      <c r="K185" s="42" t="s">
        <v>78</v>
      </c>
    </row>
    <row r="186" spans="1:12" s="46" customFormat="1" ht="90.75" customHeight="1" x14ac:dyDescent="0.25">
      <c r="A186" s="71">
        <v>26</v>
      </c>
      <c r="B186" s="40" t="s">
        <v>36</v>
      </c>
      <c r="C186" s="50" t="s">
        <v>261</v>
      </c>
      <c r="D186" s="57">
        <v>700000</v>
      </c>
      <c r="E186" s="57">
        <v>0</v>
      </c>
      <c r="F186" s="57">
        <f>D186</f>
        <v>700000</v>
      </c>
      <c r="G186" s="40" t="s">
        <v>30</v>
      </c>
      <c r="H186" s="45" t="s">
        <v>75</v>
      </c>
      <c r="I186" s="40" t="s">
        <v>19</v>
      </c>
      <c r="J186" s="45" t="s">
        <v>262</v>
      </c>
      <c r="K186" s="42" t="s">
        <v>78</v>
      </c>
    </row>
    <row r="187" spans="1:12" ht="90.75" customHeight="1" x14ac:dyDescent="0.25">
      <c r="A187" s="71">
        <v>27</v>
      </c>
      <c r="B187" s="9" t="s">
        <v>18</v>
      </c>
      <c r="C187" s="15" t="s">
        <v>266</v>
      </c>
      <c r="D187" s="11">
        <v>72000</v>
      </c>
      <c r="E187" s="11">
        <v>72000</v>
      </c>
      <c r="F187" s="11">
        <v>0</v>
      </c>
      <c r="G187" s="9" t="s">
        <v>30</v>
      </c>
      <c r="H187" s="10" t="s">
        <v>13</v>
      </c>
      <c r="I187" s="9" t="s">
        <v>19</v>
      </c>
      <c r="J187" s="10" t="s">
        <v>267</v>
      </c>
      <c r="K187" s="12" t="s">
        <v>78</v>
      </c>
    </row>
    <row r="188" spans="1:12" s="46" customFormat="1" ht="95.25" customHeight="1" x14ac:dyDescent="0.25">
      <c r="A188" s="71">
        <v>28</v>
      </c>
      <c r="B188" s="40" t="s">
        <v>18</v>
      </c>
      <c r="C188" s="50" t="s">
        <v>268</v>
      </c>
      <c r="D188" s="57">
        <f>120000-20000</f>
        <v>100000</v>
      </c>
      <c r="E188" s="57">
        <v>0</v>
      </c>
      <c r="F188" s="57">
        <f>D188</f>
        <v>100000</v>
      </c>
      <c r="G188" s="40" t="s">
        <v>30</v>
      </c>
      <c r="H188" s="45" t="s">
        <v>13</v>
      </c>
      <c r="I188" s="40" t="s">
        <v>19</v>
      </c>
      <c r="J188" s="45" t="s">
        <v>269</v>
      </c>
      <c r="K188" s="42" t="s">
        <v>78</v>
      </c>
      <c r="L188" s="62"/>
    </row>
    <row r="189" spans="1:12" ht="68.25" customHeight="1" x14ac:dyDescent="0.25">
      <c r="A189" s="71">
        <v>29</v>
      </c>
      <c r="B189" s="9" t="s">
        <v>36</v>
      </c>
      <c r="C189" s="15" t="s">
        <v>263</v>
      </c>
      <c r="D189" s="11">
        <v>15000</v>
      </c>
      <c r="E189" s="11">
        <v>15000</v>
      </c>
      <c r="F189" s="11">
        <v>0</v>
      </c>
      <c r="G189" s="9" t="s">
        <v>56</v>
      </c>
      <c r="H189" s="10" t="s">
        <v>13</v>
      </c>
      <c r="I189" s="9" t="s">
        <v>14</v>
      </c>
      <c r="J189" s="9"/>
      <c r="K189" s="9"/>
    </row>
    <row r="190" spans="1:12" ht="72.75" customHeight="1" x14ac:dyDescent="0.25">
      <c r="A190" s="71">
        <v>30</v>
      </c>
      <c r="B190" s="9" t="s">
        <v>36</v>
      </c>
      <c r="C190" s="15" t="s">
        <v>270</v>
      </c>
      <c r="D190" s="11">
        <v>60000</v>
      </c>
      <c r="E190" s="11">
        <v>36000</v>
      </c>
      <c r="F190" s="11">
        <f>D190-E190</f>
        <v>24000</v>
      </c>
      <c r="G190" s="9" t="s">
        <v>56</v>
      </c>
      <c r="H190" s="10" t="s">
        <v>75</v>
      </c>
      <c r="I190" s="9" t="s">
        <v>19</v>
      </c>
      <c r="J190" s="12" t="s">
        <v>348</v>
      </c>
      <c r="K190" s="42" t="s">
        <v>78</v>
      </c>
    </row>
    <row r="191" spans="1:12" x14ac:dyDescent="0.25">
      <c r="A191" s="82"/>
      <c r="B191" s="83"/>
      <c r="C191" s="83"/>
      <c r="D191" s="83"/>
      <c r="E191" s="83"/>
      <c r="F191" s="83"/>
      <c r="G191" s="83"/>
      <c r="H191" s="83"/>
      <c r="I191" s="83"/>
      <c r="J191" s="83"/>
      <c r="K191" s="84"/>
    </row>
    <row r="192" spans="1:12" ht="31.5" x14ac:dyDescent="0.25">
      <c r="A192" s="85" t="s">
        <v>308</v>
      </c>
      <c r="B192" s="86"/>
      <c r="C192" s="86"/>
      <c r="D192" s="86"/>
      <c r="E192" s="86"/>
      <c r="F192" s="86"/>
      <c r="G192" s="86"/>
      <c r="H192" s="86"/>
      <c r="I192" s="86"/>
      <c r="J192" s="86"/>
      <c r="K192" s="87"/>
    </row>
    <row r="193" spans="1:12" ht="60" x14ac:dyDescent="0.25">
      <c r="A193" s="51" t="s">
        <v>1</v>
      </c>
      <c r="B193" s="52" t="s">
        <v>7</v>
      </c>
      <c r="C193" s="52" t="s">
        <v>2</v>
      </c>
      <c r="D193" s="53" t="s">
        <v>3</v>
      </c>
      <c r="E193" s="53" t="s">
        <v>5</v>
      </c>
      <c r="F193" s="53" t="s">
        <v>4</v>
      </c>
      <c r="G193" s="52" t="s">
        <v>10</v>
      </c>
      <c r="H193" s="52" t="s">
        <v>6</v>
      </c>
      <c r="I193" s="52" t="s">
        <v>8</v>
      </c>
      <c r="J193" s="52" t="s">
        <v>9</v>
      </c>
      <c r="K193" s="52" t="s">
        <v>32</v>
      </c>
    </row>
    <row r="194" spans="1:12" ht="45" x14ac:dyDescent="0.25">
      <c r="A194" s="40">
        <v>1</v>
      </c>
      <c r="B194" s="14" t="s">
        <v>36</v>
      </c>
      <c r="C194" s="15" t="s">
        <v>277</v>
      </c>
      <c r="D194" s="11">
        <f>1500000-300000</f>
        <v>1200000</v>
      </c>
      <c r="E194" s="11">
        <v>0</v>
      </c>
      <c r="F194" s="11">
        <f>D194</f>
        <v>1200000</v>
      </c>
      <c r="G194" s="9" t="s">
        <v>28</v>
      </c>
      <c r="H194" s="10" t="s">
        <v>13</v>
      </c>
      <c r="I194" s="9" t="s">
        <v>14</v>
      </c>
      <c r="J194" s="9"/>
      <c r="K194" s="9"/>
    </row>
    <row r="195" spans="1:12" ht="45" x14ac:dyDescent="0.25">
      <c r="A195" s="40">
        <v>2</v>
      </c>
      <c r="B195" s="14" t="s">
        <v>18</v>
      </c>
      <c r="C195" s="15" t="s">
        <v>278</v>
      </c>
      <c r="D195" s="11">
        <v>50000</v>
      </c>
      <c r="E195" s="11">
        <v>0</v>
      </c>
      <c r="F195" s="11">
        <v>50000</v>
      </c>
      <c r="G195" s="9" t="s">
        <v>28</v>
      </c>
      <c r="H195" s="10" t="s">
        <v>13</v>
      </c>
      <c r="I195" s="9" t="s">
        <v>14</v>
      </c>
      <c r="J195" s="9"/>
      <c r="K195" s="9"/>
    </row>
    <row r="196" spans="1:12" ht="106.5" customHeight="1" x14ac:dyDescent="0.25">
      <c r="A196" s="40">
        <v>3</v>
      </c>
      <c r="B196" s="14" t="s">
        <v>18</v>
      </c>
      <c r="C196" s="15" t="s">
        <v>279</v>
      </c>
      <c r="D196" s="11">
        <v>850000</v>
      </c>
      <c r="E196" s="11">
        <v>0</v>
      </c>
      <c r="F196" s="11">
        <v>850000</v>
      </c>
      <c r="G196" s="9" t="s">
        <v>28</v>
      </c>
      <c r="H196" s="10" t="s">
        <v>13</v>
      </c>
      <c r="I196" s="9" t="s">
        <v>14</v>
      </c>
      <c r="J196" s="9"/>
      <c r="K196" s="9"/>
    </row>
    <row r="197" spans="1:12" s="27" customFormat="1" ht="87.75" customHeight="1" x14ac:dyDescent="0.25">
      <c r="A197" s="40">
        <v>4</v>
      </c>
      <c r="B197" s="31" t="s">
        <v>18</v>
      </c>
      <c r="C197" s="32" t="s">
        <v>300</v>
      </c>
      <c r="D197" s="33">
        <v>30000</v>
      </c>
      <c r="E197" s="33">
        <v>0</v>
      </c>
      <c r="F197" s="33">
        <v>30000</v>
      </c>
      <c r="G197" s="30" t="s">
        <v>28</v>
      </c>
      <c r="H197" s="26" t="s">
        <v>13</v>
      </c>
      <c r="I197" s="30" t="s">
        <v>14</v>
      </c>
      <c r="J197" s="30"/>
      <c r="K197" s="30"/>
    </row>
    <row r="198" spans="1:12" ht="54" customHeight="1" x14ac:dyDescent="0.25">
      <c r="A198" s="40">
        <v>5</v>
      </c>
      <c r="B198" s="14" t="s">
        <v>36</v>
      </c>
      <c r="C198" s="15" t="s">
        <v>312</v>
      </c>
      <c r="D198" s="11">
        <f>10000-5000</f>
        <v>5000</v>
      </c>
      <c r="E198" s="11">
        <v>0</v>
      </c>
      <c r="F198" s="11">
        <f>D198</f>
        <v>5000</v>
      </c>
      <c r="G198" s="9" t="s">
        <v>28</v>
      </c>
      <c r="H198" s="10" t="s">
        <v>13</v>
      </c>
      <c r="I198" s="9" t="s">
        <v>14</v>
      </c>
      <c r="J198" s="9"/>
      <c r="K198" s="9"/>
    </row>
    <row r="199" spans="1:12" ht="45" x14ac:dyDescent="0.25">
      <c r="A199" s="40">
        <v>6</v>
      </c>
      <c r="B199" s="14" t="s">
        <v>18</v>
      </c>
      <c r="C199" s="15" t="s">
        <v>304</v>
      </c>
      <c r="D199" s="11">
        <v>30000</v>
      </c>
      <c r="E199" s="11">
        <v>0</v>
      </c>
      <c r="F199" s="11">
        <v>30000</v>
      </c>
      <c r="G199" s="9" t="s">
        <v>28</v>
      </c>
      <c r="H199" s="10" t="s">
        <v>75</v>
      </c>
      <c r="I199" s="9" t="s">
        <v>14</v>
      </c>
      <c r="J199" s="9"/>
      <c r="K199" s="9"/>
    </row>
    <row r="200" spans="1:12" s="27" customFormat="1" ht="60" x14ac:dyDescent="0.25">
      <c r="A200" s="40">
        <v>7</v>
      </c>
      <c r="B200" s="31" t="s">
        <v>18</v>
      </c>
      <c r="C200" s="32" t="s">
        <v>305</v>
      </c>
      <c r="D200" s="33">
        <f>50000-25000</f>
        <v>25000</v>
      </c>
      <c r="E200" s="33">
        <v>0</v>
      </c>
      <c r="F200" s="33">
        <v>25000</v>
      </c>
      <c r="G200" s="30" t="s">
        <v>28</v>
      </c>
      <c r="H200" s="26" t="s">
        <v>13</v>
      </c>
      <c r="I200" s="30" t="s">
        <v>14</v>
      </c>
      <c r="J200" s="30"/>
      <c r="K200" s="30"/>
    </row>
    <row r="201" spans="1:12" ht="60" customHeight="1" x14ac:dyDescent="0.25">
      <c r="A201" s="40">
        <v>8</v>
      </c>
      <c r="B201" s="14" t="s">
        <v>18</v>
      </c>
      <c r="C201" s="15" t="s">
        <v>306</v>
      </c>
      <c r="D201" s="11">
        <f>100000-50000</f>
        <v>50000</v>
      </c>
      <c r="E201" s="11">
        <v>0</v>
      </c>
      <c r="F201" s="11">
        <f>D201</f>
        <v>50000</v>
      </c>
      <c r="G201" s="9" t="s">
        <v>28</v>
      </c>
      <c r="H201" s="10" t="s">
        <v>13</v>
      </c>
      <c r="I201" s="9" t="s">
        <v>14</v>
      </c>
      <c r="J201" s="9"/>
      <c r="K201" s="9"/>
    </row>
    <row r="202" spans="1:12" ht="57.75" customHeight="1" x14ac:dyDescent="0.25">
      <c r="A202" s="40">
        <v>9</v>
      </c>
      <c r="B202" s="14" t="s">
        <v>18</v>
      </c>
      <c r="C202" s="15" t="s">
        <v>280</v>
      </c>
      <c r="D202" s="11">
        <v>350000</v>
      </c>
      <c r="E202" s="11">
        <v>0</v>
      </c>
      <c r="F202" s="11">
        <v>350000</v>
      </c>
      <c r="G202" s="9" t="s">
        <v>30</v>
      </c>
      <c r="H202" s="10" t="s">
        <v>13</v>
      </c>
      <c r="I202" s="9" t="s">
        <v>14</v>
      </c>
      <c r="J202" s="9"/>
      <c r="K202" s="9"/>
    </row>
    <row r="203" spans="1:12" ht="86.25" customHeight="1" x14ac:dyDescent="0.25">
      <c r="A203" s="40">
        <v>10</v>
      </c>
      <c r="B203" s="14" t="s">
        <v>36</v>
      </c>
      <c r="C203" s="15" t="s">
        <v>319</v>
      </c>
      <c r="D203" s="11">
        <v>40000</v>
      </c>
      <c r="E203" s="11">
        <v>0</v>
      </c>
      <c r="F203" s="11">
        <f>D203</f>
        <v>40000</v>
      </c>
      <c r="G203" s="9" t="s">
        <v>30</v>
      </c>
      <c r="H203" s="10" t="s">
        <v>13</v>
      </c>
      <c r="I203" s="9" t="s">
        <v>14</v>
      </c>
      <c r="J203" s="9"/>
      <c r="K203" s="9"/>
    </row>
    <row r="204" spans="1:12" s="70" customFormat="1" ht="89.25" customHeight="1" x14ac:dyDescent="0.25">
      <c r="A204" s="40">
        <v>11</v>
      </c>
      <c r="B204" s="63" t="s">
        <v>36</v>
      </c>
      <c r="C204" s="64" t="s">
        <v>282</v>
      </c>
      <c r="D204" s="65">
        <v>15000</v>
      </c>
      <c r="E204" s="65">
        <v>0</v>
      </c>
      <c r="F204" s="65">
        <f>D204</f>
        <v>15000</v>
      </c>
      <c r="G204" s="66" t="s">
        <v>30</v>
      </c>
      <c r="H204" s="67" t="s">
        <v>13</v>
      </c>
      <c r="I204" s="66" t="s">
        <v>19</v>
      </c>
      <c r="J204" s="67" t="s">
        <v>283</v>
      </c>
      <c r="K204" s="68" t="s">
        <v>78</v>
      </c>
      <c r="L204" s="69"/>
    </row>
    <row r="205" spans="1:12" ht="57.75" customHeight="1" x14ac:dyDescent="0.25">
      <c r="A205" s="40">
        <v>12</v>
      </c>
      <c r="B205" s="14" t="s">
        <v>36</v>
      </c>
      <c r="C205" s="15" t="s">
        <v>285</v>
      </c>
      <c r="D205" s="11">
        <f>300000-200000</f>
        <v>100000</v>
      </c>
      <c r="E205" s="11">
        <v>0</v>
      </c>
      <c r="F205" s="11">
        <v>100000</v>
      </c>
      <c r="G205" s="9" t="s">
        <v>30</v>
      </c>
      <c r="H205" s="10" t="s">
        <v>13</v>
      </c>
      <c r="I205" s="9" t="s">
        <v>14</v>
      </c>
      <c r="J205" s="9"/>
      <c r="K205" s="9"/>
    </row>
    <row r="206" spans="1:12" ht="62.25" customHeight="1" x14ac:dyDescent="0.25">
      <c r="A206" s="40">
        <v>13</v>
      </c>
      <c r="B206" s="14" t="s">
        <v>18</v>
      </c>
      <c r="C206" s="15" t="s">
        <v>286</v>
      </c>
      <c r="D206" s="11">
        <v>30000</v>
      </c>
      <c r="E206" s="11">
        <v>0</v>
      </c>
      <c r="F206" s="11">
        <v>30000</v>
      </c>
      <c r="G206" s="9" t="s">
        <v>30</v>
      </c>
      <c r="H206" s="10" t="s">
        <v>75</v>
      </c>
      <c r="I206" s="9" t="s">
        <v>14</v>
      </c>
      <c r="J206" s="9"/>
      <c r="K206" s="9"/>
    </row>
    <row r="207" spans="1:12" ht="113.25" customHeight="1" x14ac:dyDescent="0.25">
      <c r="A207" s="40">
        <v>14</v>
      </c>
      <c r="B207" s="14" t="s">
        <v>18</v>
      </c>
      <c r="C207" s="15" t="s">
        <v>293</v>
      </c>
      <c r="D207" s="11">
        <f>500000-300000</f>
        <v>200000</v>
      </c>
      <c r="E207" s="11">
        <v>0</v>
      </c>
      <c r="F207" s="11">
        <f>D207</f>
        <v>200000</v>
      </c>
      <c r="G207" s="9" t="s">
        <v>30</v>
      </c>
      <c r="H207" s="10" t="s">
        <v>13</v>
      </c>
      <c r="I207" s="9" t="s">
        <v>14</v>
      </c>
      <c r="J207" s="9"/>
      <c r="K207" s="9"/>
    </row>
    <row r="208" spans="1:12" s="70" customFormat="1" ht="101.25" customHeight="1" x14ac:dyDescent="0.25">
      <c r="A208" s="40">
        <v>15</v>
      </c>
      <c r="B208" s="63" t="s">
        <v>18</v>
      </c>
      <c r="C208" s="64" t="s">
        <v>294</v>
      </c>
      <c r="D208" s="65">
        <v>290000</v>
      </c>
      <c r="E208" s="65">
        <v>0</v>
      </c>
      <c r="F208" s="65">
        <f>D208</f>
        <v>290000</v>
      </c>
      <c r="G208" s="66" t="s">
        <v>30</v>
      </c>
      <c r="H208" s="67" t="s">
        <v>13</v>
      </c>
      <c r="I208" s="66" t="s">
        <v>19</v>
      </c>
      <c r="J208" s="67" t="s">
        <v>295</v>
      </c>
      <c r="K208" s="68" t="s">
        <v>78</v>
      </c>
      <c r="L208" s="69"/>
    </row>
    <row r="209" spans="1:12" s="27" customFormat="1" ht="87.75" customHeight="1" x14ac:dyDescent="0.25">
      <c r="A209" s="40">
        <v>16</v>
      </c>
      <c r="B209" s="31" t="s">
        <v>18</v>
      </c>
      <c r="C209" s="32" t="s">
        <v>313</v>
      </c>
      <c r="D209" s="33">
        <v>36000</v>
      </c>
      <c r="E209" s="33">
        <v>0</v>
      </c>
      <c r="F209" s="33">
        <v>36000</v>
      </c>
      <c r="G209" s="30" t="s">
        <v>30</v>
      </c>
      <c r="H209" s="54" t="s">
        <v>75</v>
      </c>
      <c r="I209" s="30" t="s">
        <v>19</v>
      </c>
      <c r="J209" s="23" t="s">
        <v>349</v>
      </c>
      <c r="K209" s="68" t="s">
        <v>78</v>
      </c>
    </row>
    <row r="210" spans="1:12" ht="84.75" customHeight="1" x14ac:dyDescent="0.25">
      <c r="A210" s="40">
        <v>17</v>
      </c>
      <c r="B210" s="14" t="s">
        <v>18</v>
      </c>
      <c r="C210" s="15" t="s">
        <v>311</v>
      </c>
      <c r="D210" s="11">
        <f>50000-35000</f>
        <v>15000</v>
      </c>
      <c r="E210" s="11">
        <v>0</v>
      </c>
      <c r="F210" s="11">
        <f>D210</f>
        <v>15000</v>
      </c>
      <c r="G210" s="9" t="s">
        <v>30</v>
      </c>
      <c r="H210" s="10" t="s">
        <v>13</v>
      </c>
      <c r="I210" s="9" t="s">
        <v>14</v>
      </c>
      <c r="J210" s="9"/>
      <c r="K210" s="9"/>
    </row>
    <row r="211" spans="1:12" ht="55.5" customHeight="1" x14ac:dyDescent="0.25">
      <c r="A211" s="40">
        <v>18</v>
      </c>
      <c r="B211" s="14" t="s">
        <v>36</v>
      </c>
      <c r="C211" s="15" t="s">
        <v>281</v>
      </c>
      <c r="D211" s="11">
        <f>200000-190000</f>
        <v>10000</v>
      </c>
      <c r="E211" s="11">
        <v>0</v>
      </c>
      <c r="F211" s="11">
        <f>D211</f>
        <v>10000</v>
      </c>
      <c r="G211" s="9" t="s">
        <v>56</v>
      </c>
      <c r="H211" s="10" t="s">
        <v>13</v>
      </c>
      <c r="I211" s="9" t="s">
        <v>14</v>
      </c>
      <c r="J211" s="9"/>
      <c r="K211" s="9"/>
    </row>
    <row r="212" spans="1:12" ht="203.25" customHeight="1" x14ac:dyDescent="0.25">
      <c r="A212" s="40">
        <v>19</v>
      </c>
      <c r="B212" s="14" t="s">
        <v>36</v>
      </c>
      <c r="C212" s="15" t="s">
        <v>287</v>
      </c>
      <c r="D212" s="11">
        <v>1400000</v>
      </c>
      <c r="E212" s="11">
        <v>0</v>
      </c>
      <c r="F212" s="11">
        <f>D212</f>
        <v>1400000</v>
      </c>
      <c r="G212" s="9" t="s">
        <v>56</v>
      </c>
      <c r="H212" s="10" t="s">
        <v>13</v>
      </c>
      <c r="I212" s="9" t="s">
        <v>19</v>
      </c>
      <c r="J212" s="10" t="s">
        <v>288</v>
      </c>
      <c r="K212" s="12" t="s">
        <v>78</v>
      </c>
    </row>
    <row r="213" spans="1:12" ht="62.25" customHeight="1" x14ac:dyDescent="0.25">
      <c r="A213" s="40">
        <v>20</v>
      </c>
      <c r="B213" s="14" t="s">
        <v>36</v>
      </c>
      <c r="C213" s="15" t="s">
        <v>292</v>
      </c>
      <c r="D213" s="11">
        <v>20000</v>
      </c>
      <c r="E213" s="11">
        <v>0</v>
      </c>
      <c r="F213" s="11">
        <v>20000</v>
      </c>
      <c r="G213" s="9" t="s">
        <v>56</v>
      </c>
      <c r="H213" s="10" t="s">
        <v>13</v>
      </c>
      <c r="I213" s="9" t="s">
        <v>14</v>
      </c>
      <c r="J213" s="9"/>
      <c r="K213" s="9"/>
    </row>
    <row r="214" spans="1:12" ht="90" x14ac:dyDescent="0.25">
      <c r="A214" s="40">
        <v>21</v>
      </c>
      <c r="B214" s="14" t="s">
        <v>36</v>
      </c>
      <c r="C214" s="15" t="s">
        <v>296</v>
      </c>
      <c r="D214" s="11">
        <f>80000-50000</f>
        <v>30000</v>
      </c>
      <c r="E214" s="11">
        <v>0</v>
      </c>
      <c r="F214" s="11">
        <f>D214</f>
        <v>30000</v>
      </c>
      <c r="G214" s="9" t="s">
        <v>56</v>
      </c>
      <c r="H214" s="10" t="s">
        <v>75</v>
      </c>
      <c r="I214" s="72" t="s">
        <v>14</v>
      </c>
      <c r="J214" s="12"/>
      <c r="K214" s="10"/>
    </row>
    <row r="215" spans="1:12" s="27" customFormat="1" ht="180.75" customHeight="1" x14ac:dyDescent="0.25">
      <c r="A215" s="40">
        <v>22</v>
      </c>
      <c r="B215" s="31" t="s">
        <v>18</v>
      </c>
      <c r="C215" s="32" t="s">
        <v>297</v>
      </c>
      <c r="D215" s="33">
        <v>200000</v>
      </c>
      <c r="E215" s="33">
        <v>0</v>
      </c>
      <c r="F215" s="33">
        <v>200000</v>
      </c>
      <c r="G215" s="30" t="s">
        <v>56</v>
      </c>
      <c r="H215" s="26" t="s">
        <v>13</v>
      </c>
      <c r="I215" s="72" t="s">
        <v>19</v>
      </c>
      <c r="J215" s="23" t="s">
        <v>342</v>
      </c>
      <c r="K215" s="55" t="s">
        <v>78</v>
      </c>
    </row>
    <row r="216" spans="1:12" ht="98.25" customHeight="1" x14ac:dyDescent="0.25">
      <c r="A216" s="40">
        <v>23</v>
      </c>
      <c r="B216" s="14" t="s">
        <v>18</v>
      </c>
      <c r="C216" s="15" t="s">
        <v>298</v>
      </c>
      <c r="D216" s="11">
        <v>300000</v>
      </c>
      <c r="E216" s="11">
        <v>0</v>
      </c>
      <c r="F216" s="11">
        <v>300000</v>
      </c>
      <c r="G216" s="9" t="s">
        <v>56</v>
      </c>
      <c r="H216" s="10" t="s">
        <v>13</v>
      </c>
      <c r="I216" s="9" t="s">
        <v>19</v>
      </c>
      <c r="J216" s="10" t="s">
        <v>299</v>
      </c>
      <c r="K216" s="12" t="s">
        <v>78</v>
      </c>
    </row>
    <row r="217" spans="1:12" ht="77.25" customHeight="1" x14ac:dyDescent="0.25">
      <c r="A217" s="40">
        <v>24</v>
      </c>
      <c r="B217" s="14" t="s">
        <v>36</v>
      </c>
      <c r="C217" s="15" t="s">
        <v>301</v>
      </c>
      <c r="D217" s="11">
        <v>500000</v>
      </c>
      <c r="E217" s="11">
        <v>0</v>
      </c>
      <c r="F217" s="11">
        <f>D217</f>
        <v>500000</v>
      </c>
      <c r="G217" s="9" t="s">
        <v>56</v>
      </c>
      <c r="H217" s="10" t="s">
        <v>75</v>
      </c>
      <c r="I217" s="9" t="s">
        <v>19</v>
      </c>
      <c r="J217" s="54" t="s">
        <v>330</v>
      </c>
      <c r="K217" s="55" t="s">
        <v>78</v>
      </c>
    </row>
    <row r="218" spans="1:12" x14ac:dyDescent="0.25">
      <c r="A218" s="80"/>
      <c r="B218" s="80"/>
      <c r="C218" s="80"/>
      <c r="D218" s="80"/>
      <c r="E218" s="80"/>
      <c r="F218" s="80"/>
      <c r="G218" s="80"/>
      <c r="H218" s="80"/>
      <c r="I218" s="80"/>
      <c r="J218" s="80"/>
      <c r="K218" s="80"/>
    </row>
    <row r="219" spans="1:12" ht="31.5" x14ac:dyDescent="0.25">
      <c r="A219" s="85" t="s">
        <v>307</v>
      </c>
      <c r="B219" s="86"/>
      <c r="C219" s="86"/>
      <c r="D219" s="86"/>
      <c r="E219" s="86"/>
      <c r="F219" s="86"/>
      <c r="G219" s="86"/>
      <c r="H219" s="86"/>
      <c r="I219" s="86"/>
      <c r="J219" s="86"/>
      <c r="K219" s="87"/>
    </row>
    <row r="220" spans="1:12" ht="60" x14ac:dyDescent="0.25">
      <c r="A220" s="1" t="s">
        <v>1</v>
      </c>
      <c r="B220" s="2" t="s">
        <v>7</v>
      </c>
      <c r="C220" s="2" t="s">
        <v>2</v>
      </c>
      <c r="D220" s="4" t="s">
        <v>3</v>
      </c>
      <c r="E220" s="4" t="s">
        <v>5</v>
      </c>
      <c r="F220" s="4" t="s">
        <v>4</v>
      </c>
      <c r="G220" s="2" t="s">
        <v>10</v>
      </c>
      <c r="H220" s="2" t="s">
        <v>6</v>
      </c>
      <c r="I220" s="2" t="s">
        <v>8</v>
      </c>
      <c r="J220" s="2" t="s">
        <v>9</v>
      </c>
      <c r="K220" s="2" t="s">
        <v>32</v>
      </c>
    </row>
    <row r="221" spans="1:12" ht="36.75" customHeight="1" x14ac:dyDescent="0.25">
      <c r="A221" s="40">
        <v>1</v>
      </c>
      <c r="B221" s="14" t="s">
        <v>18</v>
      </c>
      <c r="C221" s="15" t="s">
        <v>309</v>
      </c>
      <c r="D221" s="11">
        <f>30000-20000</f>
        <v>10000</v>
      </c>
      <c r="E221" s="11">
        <v>0</v>
      </c>
      <c r="F221" s="11">
        <f>D221</f>
        <v>10000</v>
      </c>
      <c r="G221" s="9" t="s">
        <v>28</v>
      </c>
      <c r="H221" s="10" t="s">
        <v>13</v>
      </c>
      <c r="I221" s="9" t="s">
        <v>14</v>
      </c>
      <c r="J221" s="9"/>
      <c r="K221" s="9"/>
    </row>
    <row r="223" spans="1:12" ht="18.75" x14ac:dyDescent="0.3">
      <c r="A223" s="97" t="s">
        <v>341</v>
      </c>
      <c r="B223" s="97"/>
      <c r="C223" s="97"/>
      <c r="D223" s="97"/>
      <c r="E223" s="97"/>
      <c r="F223" s="97"/>
      <c r="G223" s="97"/>
      <c r="H223" s="97"/>
      <c r="I223" s="97"/>
      <c r="J223" s="97"/>
      <c r="K223" s="97"/>
      <c r="L223" s="97"/>
    </row>
    <row r="224" spans="1:12" ht="18.75" x14ac:dyDescent="0.3">
      <c r="A224" s="97" t="s">
        <v>339</v>
      </c>
      <c r="B224" s="97"/>
      <c r="C224" s="97"/>
      <c r="D224" s="97"/>
      <c r="E224" s="97"/>
      <c r="F224" s="97"/>
      <c r="G224" s="97"/>
      <c r="H224" s="97"/>
      <c r="I224" s="97"/>
      <c r="J224" s="97"/>
      <c r="K224" s="97"/>
      <c r="L224" s="97"/>
    </row>
    <row r="225" spans="1:12" ht="18.75" x14ac:dyDescent="0.3">
      <c r="A225" s="97" t="s">
        <v>340</v>
      </c>
      <c r="B225" s="97"/>
      <c r="C225" s="97"/>
      <c r="D225" s="97"/>
      <c r="E225" s="97"/>
      <c r="F225" s="97"/>
      <c r="G225" s="97"/>
      <c r="H225" s="97"/>
      <c r="I225" s="97"/>
      <c r="J225" s="97"/>
      <c r="K225" s="97"/>
      <c r="L225" s="97"/>
    </row>
  </sheetData>
  <sortState ref="A81:K99">
    <sortCondition ref="G81:G99"/>
  </sortState>
  <mergeCells count="32">
    <mergeCell ref="A223:L223"/>
    <mergeCell ref="A224:L224"/>
    <mergeCell ref="A225:L225"/>
    <mergeCell ref="A219:K219"/>
    <mergeCell ref="A218:K218"/>
    <mergeCell ref="A28:K28"/>
    <mergeCell ref="A37:K37"/>
    <mergeCell ref="A38:K38"/>
    <mergeCell ref="A42:K42"/>
    <mergeCell ref="A41:K41"/>
    <mergeCell ref="A29:K29"/>
    <mergeCell ref="A78:K78"/>
    <mergeCell ref="A79:K79"/>
    <mergeCell ref="A57:K57"/>
    <mergeCell ref="A58:K58"/>
    <mergeCell ref="A191:K191"/>
    <mergeCell ref="A192:K192"/>
    <mergeCell ref="A159:K159"/>
    <mergeCell ref="A158:K158"/>
    <mergeCell ref="C1:K5"/>
    <mergeCell ref="A6:K6"/>
    <mergeCell ref="A11:K11"/>
    <mergeCell ref="A12:K12"/>
    <mergeCell ref="A18:K18"/>
    <mergeCell ref="A1:A5"/>
    <mergeCell ref="A17:K17"/>
    <mergeCell ref="A66:K66"/>
    <mergeCell ref="A67:K67"/>
    <mergeCell ref="A123:K123"/>
    <mergeCell ref="A122:K122"/>
    <mergeCell ref="A101:K101"/>
    <mergeCell ref="A100:K100"/>
  </mergeCells>
  <pageMargins left="0.511811024" right="0.511811024" top="0.78740157499999996" bottom="0.78740157499999996" header="0.31496062000000002" footer="0.31496062000000002"/>
  <pageSetup paperSize="9" scale="6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CA635-295B-43E8-9C32-B1009DB22D0E}">
  <sheetPr>
    <pageSetUpPr fitToPage="1"/>
  </sheetPr>
  <dimension ref="A2:L56"/>
  <sheetViews>
    <sheetView topLeftCell="B46" zoomScale="80" zoomScaleNormal="80" workbookViewId="0">
      <selection activeCell="I37" sqref="I37"/>
    </sheetView>
  </sheetViews>
  <sheetFormatPr defaultRowHeight="15" x14ac:dyDescent="0.25"/>
  <cols>
    <col min="1" max="7" width="22.85546875" customWidth="1"/>
    <col min="8" max="8" width="18.85546875" style="5" customWidth="1"/>
    <col min="9" max="11" width="22.85546875" customWidth="1"/>
    <col min="12" max="12" width="23.28515625" customWidth="1"/>
  </cols>
  <sheetData>
    <row r="2" spans="1:11" ht="31.5" x14ac:dyDescent="0.25">
      <c r="A2" s="77" t="s">
        <v>70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ht="60" x14ac:dyDescent="0.25">
      <c r="A3" s="2" t="s">
        <v>67</v>
      </c>
      <c r="B3" s="2" t="s">
        <v>7</v>
      </c>
      <c r="C3" s="2" t="s">
        <v>2</v>
      </c>
      <c r="D3" s="4" t="s">
        <v>3</v>
      </c>
      <c r="E3" s="4" t="s">
        <v>5</v>
      </c>
      <c r="F3" s="4" t="s">
        <v>4</v>
      </c>
      <c r="G3" s="2" t="s">
        <v>10</v>
      </c>
      <c r="H3" s="2" t="s">
        <v>6</v>
      </c>
      <c r="I3" s="2" t="s">
        <v>8</v>
      </c>
      <c r="J3" s="2" t="s">
        <v>9</v>
      </c>
      <c r="K3" s="52" t="s">
        <v>32</v>
      </c>
    </row>
    <row r="4" spans="1:11" ht="30" x14ac:dyDescent="0.25">
      <c r="A4" s="34" t="s">
        <v>69</v>
      </c>
      <c r="B4" s="9" t="s">
        <v>18</v>
      </c>
      <c r="C4" s="10" t="s">
        <v>62</v>
      </c>
      <c r="D4" s="11">
        <v>5000</v>
      </c>
      <c r="E4" s="11">
        <v>0</v>
      </c>
      <c r="F4" s="11">
        <v>5000</v>
      </c>
      <c r="G4" s="9" t="s">
        <v>28</v>
      </c>
      <c r="H4" s="10" t="s">
        <v>13</v>
      </c>
      <c r="I4" s="9" t="s">
        <v>14</v>
      </c>
      <c r="J4" s="9"/>
      <c r="K4" s="34"/>
    </row>
    <row r="5" spans="1:11" ht="30" x14ac:dyDescent="0.25">
      <c r="A5" s="58" t="s">
        <v>239</v>
      </c>
      <c r="B5" s="9" t="s">
        <v>18</v>
      </c>
      <c r="C5" s="10" t="s">
        <v>62</v>
      </c>
      <c r="D5" s="11">
        <f>80000-60000</f>
        <v>20000</v>
      </c>
      <c r="E5" s="11">
        <v>20000</v>
      </c>
      <c r="F5" s="11">
        <f>D5-E5</f>
        <v>0</v>
      </c>
      <c r="G5" s="9" t="s">
        <v>30</v>
      </c>
      <c r="H5" s="10" t="s">
        <v>13</v>
      </c>
      <c r="I5" s="9" t="s">
        <v>14</v>
      </c>
      <c r="J5" s="9"/>
      <c r="K5" s="34"/>
    </row>
    <row r="6" spans="1:11" ht="45" x14ac:dyDescent="0.25">
      <c r="A6" s="34" t="s">
        <v>291</v>
      </c>
      <c r="B6" s="9" t="s">
        <v>18</v>
      </c>
      <c r="C6" s="10" t="s">
        <v>284</v>
      </c>
      <c r="D6" s="11">
        <v>10000</v>
      </c>
      <c r="E6" s="11">
        <v>0</v>
      </c>
      <c r="F6" s="11">
        <v>10000</v>
      </c>
      <c r="G6" s="9" t="s">
        <v>30</v>
      </c>
      <c r="H6" s="10" t="s">
        <v>13</v>
      </c>
      <c r="I6" s="9" t="s">
        <v>14</v>
      </c>
      <c r="J6" s="9"/>
      <c r="K6" s="34"/>
    </row>
    <row r="7" spans="1:11" x14ac:dyDescent="0.25">
      <c r="A7" s="94"/>
      <c r="B7" s="95"/>
      <c r="C7" s="95"/>
      <c r="D7" s="95"/>
      <c r="E7" s="95"/>
      <c r="F7" s="95"/>
      <c r="G7" s="95"/>
      <c r="H7" s="95"/>
      <c r="I7" s="95"/>
      <c r="J7" s="95"/>
      <c r="K7" s="96"/>
    </row>
    <row r="8" spans="1:11" ht="31.5" x14ac:dyDescent="0.25">
      <c r="A8" s="77" t="s">
        <v>338</v>
      </c>
      <c r="B8" s="77"/>
      <c r="C8" s="77"/>
      <c r="D8" s="77"/>
      <c r="E8" s="77"/>
      <c r="F8" s="77"/>
      <c r="G8" s="77"/>
      <c r="H8" s="77"/>
      <c r="I8" s="77"/>
      <c r="J8" s="77"/>
      <c r="K8" s="77"/>
    </row>
    <row r="9" spans="1:11" ht="66" customHeight="1" x14ac:dyDescent="0.25">
      <c r="A9" s="2" t="s">
        <v>67</v>
      </c>
      <c r="B9" s="2" t="s">
        <v>7</v>
      </c>
      <c r="C9" s="2" t="s">
        <v>2</v>
      </c>
      <c r="D9" s="4" t="s">
        <v>3</v>
      </c>
      <c r="E9" s="4" t="s">
        <v>5</v>
      </c>
      <c r="F9" s="4" t="s">
        <v>4</v>
      </c>
      <c r="G9" s="2" t="s">
        <v>10</v>
      </c>
      <c r="H9" s="2" t="s">
        <v>6</v>
      </c>
      <c r="I9" s="2" t="s">
        <v>8</v>
      </c>
      <c r="J9" s="2" t="s">
        <v>9</v>
      </c>
      <c r="K9" s="52" t="s">
        <v>32</v>
      </c>
    </row>
    <row r="10" spans="1:11" ht="52.5" customHeight="1" x14ac:dyDescent="0.25">
      <c r="A10" s="34" t="s">
        <v>104</v>
      </c>
      <c r="B10" s="9" t="s">
        <v>36</v>
      </c>
      <c r="C10" s="10" t="s">
        <v>17</v>
      </c>
      <c r="D10" s="11">
        <v>1000</v>
      </c>
      <c r="E10" s="11">
        <v>0</v>
      </c>
      <c r="F10" s="11">
        <v>1000</v>
      </c>
      <c r="G10" s="9" t="s">
        <v>28</v>
      </c>
      <c r="H10" s="10" t="s">
        <v>13</v>
      </c>
      <c r="I10" s="9" t="s">
        <v>14</v>
      </c>
      <c r="J10" s="9"/>
      <c r="K10" s="34"/>
    </row>
    <row r="11" spans="1:11" ht="52.5" customHeight="1" x14ac:dyDescent="0.25">
      <c r="A11" s="58" t="s">
        <v>112</v>
      </c>
      <c r="B11" s="9" t="s">
        <v>36</v>
      </c>
      <c r="C11" s="10" t="s">
        <v>17</v>
      </c>
      <c r="D11" s="11">
        <f>30000-20000</f>
        <v>10000</v>
      </c>
      <c r="E11" s="11">
        <v>0</v>
      </c>
      <c r="F11" s="11">
        <f>D11</f>
        <v>10000</v>
      </c>
      <c r="G11" s="9" t="s">
        <v>28</v>
      </c>
      <c r="H11" s="10" t="s">
        <v>13</v>
      </c>
      <c r="I11" s="9" t="s">
        <v>14</v>
      </c>
      <c r="J11" s="9"/>
      <c r="K11" s="34"/>
    </row>
    <row r="12" spans="1:11" ht="52.5" customHeight="1" x14ac:dyDescent="0.25">
      <c r="A12" s="58" t="s">
        <v>151</v>
      </c>
      <c r="B12" s="9" t="s">
        <v>36</v>
      </c>
      <c r="C12" s="10" t="s">
        <v>17</v>
      </c>
      <c r="D12" s="11">
        <f>90000-80000</f>
        <v>10000</v>
      </c>
      <c r="E12" s="11">
        <v>0</v>
      </c>
      <c r="F12" s="11">
        <f>D12</f>
        <v>10000</v>
      </c>
      <c r="G12" s="9" t="s">
        <v>28</v>
      </c>
      <c r="H12" s="10" t="s">
        <v>13</v>
      </c>
      <c r="I12" s="9" t="s">
        <v>14</v>
      </c>
      <c r="J12" s="9"/>
      <c r="K12" s="34"/>
    </row>
    <row r="13" spans="1:11" ht="52.5" customHeight="1" x14ac:dyDescent="0.25">
      <c r="A13" s="58" t="s">
        <v>239</v>
      </c>
      <c r="B13" s="9" t="s">
        <v>36</v>
      </c>
      <c r="C13" s="10" t="s">
        <v>17</v>
      </c>
      <c r="D13" s="11">
        <f>250000-190000</f>
        <v>60000</v>
      </c>
      <c r="E13" s="11">
        <v>60000</v>
      </c>
      <c r="F13" s="11">
        <f>D13-E13</f>
        <v>0</v>
      </c>
      <c r="G13" s="9" t="s">
        <v>30</v>
      </c>
      <c r="H13" s="10" t="s">
        <v>13</v>
      </c>
      <c r="I13" s="9" t="s">
        <v>14</v>
      </c>
      <c r="J13" s="9"/>
      <c r="K13" s="34"/>
    </row>
    <row r="14" spans="1:11" x14ac:dyDescent="0.25">
      <c r="A14" s="80"/>
      <c r="B14" s="80"/>
      <c r="C14" s="80"/>
      <c r="D14" s="80"/>
      <c r="E14" s="80"/>
      <c r="F14" s="80"/>
      <c r="G14" s="80"/>
      <c r="H14" s="80"/>
      <c r="I14" s="80"/>
      <c r="J14" s="80"/>
      <c r="K14" s="80"/>
    </row>
    <row r="15" spans="1:11" ht="31.5" x14ac:dyDescent="0.25">
      <c r="A15" s="77" t="s">
        <v>68</v>
      </c>
      <c r="B15" s="77"/>
      <c r="C15" s="77"/>
      <c r="D15" s="77"/>
      <c r="E15" s="77"/>
      <c r="F15" s="77"/>
      <c r="G15" s="77"/>
      <c r="H15" s="77"/>
      <c r="I15" s="77"/>
      <c r="J15" s="77"/>
      <c r="K15" s="77"/>
    </row>
    <row r="16" spans="1:11" ht="68.25" customHeight="1" x14ac:dyDescent="0.25">
      <c r="A16" s="2" t="s">
        <v>67</v>
      </c>
      <c r="B16" s="2" t="s">
        <v>7</v>
      </c>
      <c r="C16" s="2" t="s">
        <v>2</v>
      </c>
      <c r="D16" s="4" t="s">
        <v>3</v>
      </c>
      <c r="E16" s="4" t="s">
        <v>5</v>
      </c>
      <c r="F16" s="4" t="s">
        <v>4</v>
      </c>
      <c r="G16" s="2" t="s">
        <v>10</v>
      </c>
      <c r="H16" s="2" t="s">
        <v>6</v>
      </c>
      <c r="I16" s="2" t="s">
        <v>8</v>
      </c>
      <c r="J16" s="2" t="s">
        <v>9</v>
      </c>
      <c r="K16" s="52" t="s">
        <v>32</v>
      </c>
    </row>
    <row r="17" spans="1:11" ht="75" x14ac:dyDescent="0.25">
      <c r="A17" s="58" t="s">
        <v>69</v>
      </c>
      <c r="B17" s="9" t="s">
        <v>36</v>
      </c>
      <c r="C17" s="10" t="s">
        <v>50</v>
      </c>
      <c r="D17" s="11">
        <f>30000-15000</f>
        <v>15000</v>
      </c>
      <c r="E17" s="11">
        <v>0</v>
      </c>
      <c r="F17" s="11">
        <f>D17</f>
        <v>15000</v>
      </c>
      <c r="G17" s="9" t="s">
        <v>28</v>
      </c>
      <c r="H17" s="10" t="s">
        <v>13</v>
      </c>
      <c r="I17" s="9" t="s">
        <v>14</v>
      </c>
      <c r="J17" s="9"/>
      <c r="K17" s="34"/>
    </row>
    <row r="18" spans="1:11" ht="75" x14ac:dyDescent="0.25">
      <c r="A18" s="58" t="s">
        <v>151</v>
      </c>
      <c r="B18" s="9" t="s">
        <v>36</v>
      </c>
      <c r="C18" s="10" t="s">
        <v>50</v>
      </c>
      <c r="D18" s="11">
        <f>25000-20000</f>
        <v>5000</v>
      </c>
      <c r="E18" s="11">
        <v>0</v>
      </c>
      <c r="F18" s="11">
        <f>D18</f>
        <v>5000</v>
      </c>
      <c r="G18" s="9" t="s">
        <v>28</v>
      </c>
      <c r="H18" s="10" t="s">
        <v>13</v>
      </c>
      <c r="I18" s="9" t="s">
        <v>14</v>
      </c>
      <c r="J18" s="9"/>
      <c r="K18" s="34"/>
    </row>
    <row r="19" spans="1:11" ht="75" x14ac:dyDescent="0.25">
      <c r="A19" s="58" t="s">
        <v>239</v>
      </c>
      <c r="B19" s="9" t="s">
        <v>36</v>
      </c>
      <c r="C19" s="10" t="s">
        <v>50</v>
      </c>
      <c r="D19" s="11">
        <f>150000-130000</f>
        <v>20000</v>
      </c>
      <c r="E19" s="11">
        <v>20000</v>
      </c>
      <c r="F19" s="11">
        <f>D19-E19</f>
        <v>0</v>
      </c>
      <c r="G19" s="9" t="s">
        <v>30</v>
      </c>
      <c r="H19" s="10" t="s">
        <v>13</v>
      </c>
      <c r="I19" s="9" t="s">
        <v>14</v>
      </c>
      <c r="J19" s="9"/>
      <c r="K19" s="34"/>
    </row>
    <row r="20" spans="1:11" ht="105" x14ac:dyDescent="0.25">
      <c r="A20" s="58" t="s">
        <v>289</v>
      </c>
      <c r="B20" s="9" t="s">
        <v>36</v>
      </c>
      <c r="C20" s="10" t="s">
        <v>290</v>
      </c>
      <c r="D20" s="11">
        <f>40000-30000</f>
        <v>10000</v>
      </c>
      <c r="E20" s="11">
        <v>0</v>
      </c>
      <c r="F20" s="11">
        <f>D20</f>
        <v>10000</v>
      </c>
      <c r="G20" s="9" t="s">
        <v>30</v>
      </c>
      <c r="H20" s="10" t="s">
        <v>13</v>
      </c>
      <c r="I20" s="9" t="s">
        <v>14</v>
      </c>
      <c r="J20" s="9"/>
      <c r="K20" s="34"/>
    </row>
    <row r="21" spans="1:11" ht="105" x14ac:dyDescent="0.25">
      <c r="A21" s="34" t="s">
        <v>310</v>
      </c>
      <c r="B21" s="9" t="s">
        <v>36</v>
      </c>
      <c r="C21" s="10" t="s">
        <v>290</v>
      </c>
      <c r="D21" s="11">
        <v>5000</v>
      </c>
      <c r="E21" s="11">
        <v>0</v>
      </c>
      <c r="F21" s="11">
        <v>5000</v>
      </c>
      <c r="G21" s="9" t="s">
        <v>30</v>
      </c>
      <c r="H21" s="10" t="s">
        <v>13</v>
      </c>
      <c r="I21" s="9" t="s">
        <v>14</v>
      </c>
      <c r="J21" s="9"/>
      <c r="K21" s="34"/>
    </row>
    <row r="22" spans="1:11" x14ac:dyDescent="0.25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</row>
    <row r="23" spans="1:11" ht="31.5" x14ac:dyDescent="0.25">
      <c r="A23" s="77" t="s">
        <v>93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</row>
    <row r="24" spans="1:11" ht="66" customHeight="1" x14ac:dyDescent="0.25">
      <c r="A24" s="2" t="s">
        <v>67</v>
      </c>
      <c r="B24" s="2" t="s">
        <v>7</v>
      </c>
      <c r="C24" s="2" t="s">
        <v>2</v>
      </c>
      <c r="D24" s="4" t="s">
        <v>3</v>
      </c>
      <c r="E24" s="4" t="s">
        <v>5</v>
      </c>
      <c r="F24" s="4" t="s">
        <v>4</v>
      </c>
      <c r="G24" s="2" t="s">
        <v>10</v>
      </c>
      <c r="H24" s="2" t="s">
        <v>6</v>
      </c>
      <c r="I24" s="2" t="s">
        <v>8</v>
      </c>
      <c r="J24" s="2" t="s">
        <v>9</v>
      </c>
      <c r="K24" s="52" t="s">
        <v>32</v>
      </c>
    </row>
    <row r="25" spans="1:11" ht="180" x14ac:dyDescent="0.25">
      <c r="A25" s="58" t="s">
        <v>105</v>
      </c>
      <c r="B25" s="9" t="s">
        <v>36</v>
      </c>
      <c r="C25" s="10" t="s">
        <v>80</v>
      </c>
      <c r="D25" s="11">
        <v>175000</v>
      </c>
      <c r="E25" s="11">
        <v>0</v>
      </c>
      <c r="F25" s="11">
        <f>D25</f>
        <v>175000</v>
      </c>
      <c r="G25" s="9" t="s">
        <v>30</v>
      </c>
      <c r="H25" s="10" t="s">
        <v>75</v>
      </c>
      <c r="I25" s="9" t="s">
        <v>19</v>
      </c>
      <c r="J25" s="10" t="s">
        <v>81</v>
      </c>
      <c r="K25" s="12" t="s">
        <v>78</v>
      </c>
    </row>
    <row r="26" spans="1:11" ht="110.25" customHeight="1" x14ac:dyDescent="0.25">
      <c r="A26" s="58" t="s">
        <v>112</v>
      </c>
      <c r="B26" s="9" t="s">
        <v>18</v>
      </c>
      <c r="C26" s="10" t="s">
        <v>113</v>
      </c>
      <c r="D26" s="11">
        <v>57200</v>
      </c>
      <c r="E26" s="11">
        <v>0</v>
      </c>
      <c r="F26" s="11">
        <f>D26</f>
        <v>57200</v>
      </c>
      <c r="G26" s="9" t="s">
        <v>30</v>
      </c>
      <c r="H26" s="10" t="s">
        <v>75</v>
      </c>
      <c r="I26" s="9" t="s">
        <v>19</v>
      </c>
      <c r="J26" s="10" t="s">
        <v>81</v>
      </c>
      <c r="K26" s="12" t="s">
        <v>78</v>
      </c>
    </row>
    <row r="27" spans="1:11" x14ac:dyDescent="0.25">
      <c r="A27" s="80"/>
      <c r="B27" s="80"/>
      <c r="C27" s="80"/>
      <c r="D27" s="80"/>
      <c r="E27" s="80"/>
      <c r="F27" s="80"/>
      <c r="G27" s="80"/>
      <c r="H27" s="80"/>
      <c r="I27" s="80"/>
      <c r="J27" s="80"/>
      <c r="K27" s="80"/>
    </row>
    <row r="28" spans="1:11" ht="31.5" x14ac:dyDescent="0.25">
      <c r="A28" s="77" t="s">
        <v>163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</row>
    <row r="29" spans="1:11" ht="66" customHeight="1" x14ac:dyDescent="0.25">
      <c r="A29" s="2" t="s">
        <v>67</v>
      </c>
      <c r="B29" s="2" t="s">
        <v>7</v>
      </c>
      <c r="C29" s="2" t="s">
        <v>2</v>
      </c>
      <c r="D29" s="4" t="s">
        <v>3</v>
      </c>
      <c r="E29" s="4" t="s">
        <v>5</v>
      </c>
      <c r="F29" s="4" t="s">
        <v>4</v>
      </c>
      <c r="G29" s="2" t="s">
        <v>10</v>
      </c>
      <c r="H29" s="2" t="s">
        <v>6</v>
      </c>
      <c r="I29" s="2" t="s">
        <v>8</v>
      </c>
      <c r="J29" s="2" t="s">
        <v>9</v>
      </c>
      <c r="K29" s="52" t="s">
        <v>32</v>
      </c>
    </row>
    <row r="30" spans="1:11" ht="45" x14ac:dyDescent="0.25">
      <c r="A30" s="35" t="s">
        <v>151</v>
      </c>
      <c r="B30" s="36" t="s">
        <v>18</v>
      </c>
      <c r="C30" s="37" t="s">
        <v>164</v>
      </c>
      <c r="D30" s="38">
        <v>8000</v>
      </c>
      <c r="E30" s="38">
        <v>0</v>
      </c>
      <c r="F30" s="38">
        <f>D30</f>
        <v>8000</v>
      </c>
      <c r="G30" s="36" t="s">
        <v>30</v>
      </c>
      <c r="H30" s="37" t="s">
        <v>13</v>
      </c>
      <c r="I30" s="36" t="s">
        <v>14</v>
      </c>
      <c r="J30" s="36"/>
      <c r="K30" s="35"/>
    </row>
    <row r="31" spans="1:11" ht="100.5" customHeight="1" x14ac:dyDescent="0.25">
      <c r="A31" s="59" t="s">
        <v>239</v>
      </c>
      <c r="B31" s="36" t="s">
        <v>18</v>
      </c>
      <c r="C31" s="37" t="s">
        <v>164</v>
      </c>
      <c r="D31" s="11">
        <v>30000</v>
      </c>
      <c r="E31" s="11">
        <v>15000</v>
      </c>
      <c r="F31" s="11">
        <f>D31-E31</f>
        <v>15000</v>
      </c>
      <c r="G31" s="9" t="s">
        <v>30</v>
      </c>
      <c r="H31" s="10" t="s">
        <v>75</v>
      </c>
      <c r="I31" s="9" t="s">
        <v>19</v>
      </c>
      <c r="J31" s="10" t="s">
        <v>256</v>
      </c>
      <c r="K31" s="12" t="s">
        <v>78</v>
      </c>
    </row>
    <row r="32" spans="1:11" x14ac:dyDescent="0.25">
      <c r="A32" s="80"/>
      <c r="B32" s="80"/>
      <c r="C32" s="80"/>
      <c r="D32" s="80"/>
      <c r="E32" s="80"/>
      <c r="F32" s="80"/>
      <c r="G32" s="80"/>
      <c r="H32" s="80"/>
      <c r="I32" s="80"/>
      <c r="J32" s="80"/>
      <c r="K32" s="80"/>
    </row>
    <row r="33" spans="1:11" ht="31.5" x14ac:dyDescent="0.25">
      <c r="A33" s="77" t="s">
        <v>241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</row>
    <row r="34" spans="1:11" ht="66" customHeight="1" x14ac:dyDescent="0.25">
      <c r="A34" s="2" t="s">
        <v>67</v>
      </c>
      <c r="B34" s="2" t="s">
        <v>7</v>
      </c>
      <c r="C34" s="2" t="s">
        <v>2</v>
      </c>
      <c r="D34" s="4" t="s">
        <v>3</v>
      </c>
      <c r="E34" s="4" t="s">
        <v>5</v>
      </c>
      <c r="F34" s="4" t="s">
        <v>4</v>
      </c>
      <c r="G34" s="2" t="s">
        <v>10</v>
      </c>
      <c r="H34" s="2" t="s">
        <v>6</v>
      </c>
      <c r="I34" s="2" t="s">
        <v>8</v>
      </c>
      <c r="J34" s="2" t="s">
        <v>9</v>
      </c>
      <c r="K34" s="52" t="s">
        <v>32</v>
      </c>
    </row>
    <row r="35" spans="1:11" ht="102" customHeight="1" x14ac:dyDescent="0.25">
      <c r="A35" s="58" t="s">
        <v>245</v>
      </c>
      <c r="B35" s="9" t="s">
        <v>36</v>
      </c>
      <c r="C35" s="10" t="s">
        <v>242</v>
      </c>
      <c r="D35" s="11">
        <v>120000</v>
      </c>
      <c r="E35" s="11">
        <v>50000</v>
      </c>
      <c r="F35" s="11">
        <f>D35-E35</f>
        <v>70000</v>
      </c>
      <c r="G35" s="9" t="s">
        <v>28</v>
      </c>
      <c r="H35" s="10" t="s">
        <v>75</v>
      </c>
      <c r="I35" s="9" t="s">
        <v>19</v>
      </c>
      <c r="J35" s="12" t="s">
        <v>333</v>
      </c>
      <c r="K35" s="55" t="s">
        <v>78</v>
      </c>
    </row>
    <row r="36" spans="1:11" ht="101.25" customHeight="1" x14ac:dyDescent="0.25">
      <c r="A36" s="58" t="s">
        <v>151</v>
      </c>
      <c r="B36" s="9" t="s">
        <v>36</v>
      </c>
      <c r="C36" s="10" t="s">
        <v>242</v>
      </c>
      <c r="D36" s="11">
        <v>250000</v>
      </c>
      <c r="E36" s="11">
        <v>0</v>
      </c>
      <c r="F36" s="11">
        <f>D36</f>
        <v>250000</v>
      </c>
      <c r="G36" s="9" t="s">
        <v>56</v>
      </c>
      <c r="H36" s="10" t="s">
        <v>75</v>
      </c>
      <c r="I36" s="9" t="s">
        <v>19</v>
      </c>
      <c r="J36" s="12" t="s">
        <v>334</v>
      </c>
      <c r="K36" s="55" t="s">
        <v>78</v>
      </c>
    </row>
    <row r="37" spans="1:11" ht="76.5" customHeight="1" x14ac:dyDescent="0.25">
      <c r="A37" s="58" t="s">
        <v>240</v>
      </c>
      <c r="B37" s="9" t="s">
        <v>36</v>
      </c>
      <c r="C37" s="10" t="s">
        <v>242</v>
      </c>
      <c r="D37" s="11">
        <v>320000</v>
      </c>
      <c r="E37" s="11">
        <v>0</v>
      </c>
      <c r="F37" s="11">
        <f>D37</f>
        <v>320000</v>
      </c>
      <c r="G37" s="9" t="s">
        <v>56</v>
      </c>
      <c r="H37" s="10" t="s">
        <v>75</v>
      </c>
      <c r="I37" s="9" t="s">
        <v>19</v>
      </c>
      <c r="J37" s="12" t="s">
        <v>122</v>
      </c>
      <c r="K37" s="10" t="s">
        <v>47</v>
      </c>
    </row>
    <row r="38" spans="1:11" ht="76.5" customHeight="1" x14ac:dyDescent="0.25">
      <c r="A38" s="58" t="s">
        <v>112</v>
      </c>
      <c r="B38" s="9" t="s">
        <v>36</v>
      </c>
      <c r="C38" s="10" t="s">
        <v>242</v>
      </c>
      <c r="D38" s="11">
        <v>50000</v>
      </c>
      <c r="E38" s="11">
        <v>0</v>
      </c>
      <c r="F38" s="11">
        <f>D38</f>
        <v>50000</v>
      </c>
      <c r="G38" s="9" t="s">
        <v>56</v>
      </c>
      <c r="H38" s="10" t="s">
        <v>75</v>
      </c>
      <c r="I38" s="9" t="s">
        <v>19</v>
      </c>
      <c r="J38" s="12" t="s">
        <v>122</v>
      </c>
      <c r="K38" s="10" t="s">
        <v>47</v>
      </c>
    </row>
    <row r="39" spans="1:11" ht="16.5" customHeight="1" x14ac:dyDescent="0.25">
      <c r="A39" s="91"/>
      <c r="B39" s="92"/>
      <c r="C39" s="92"/>
      <c r="D39" s="92"/>
      <c r="E39" s="92"/>
      <c r="F39" s="92"/>
      <c r="G39" s="92"/>
      <c r="H39" s="92"/>
      <c r="I39" s="92"/>
      <c r="J39" s="92"/>
      <c r="K39" s="93"/>
    </row>
    <row r="40" spans="1:11" ht="31.5" x14ac:dyDescent="0.25">
      <c r="A40" s="77" t="s">
        <v>251</v>
      </c>
      <c r="B40" s="77"/>
      <c r="C40" s="77"/>
      <c r="D40" s="77"/>
      <c r="E40" s="77"/>
      <c r="F40" s="77"/>
      <c r="G40" s="77"/>
      <c r="H40" s="77"/>
      <c r="I40" s="77"/>
      <c r="J40" s="77"/>
      <c r="K40" s="77"/>
    </row>
    <row r="41" spans="1:11" ht="66" customHeight="1" x14ac:dyDescent="0.25">
      <c r="A41" s="2" t="s">
        <v>67</v>
      </c>
      <c r="B41" s="2" t="s">
        <v>7</v>
      </c>
      <c r="C41" s="2" t="s">
        <v>2</v>
      </c>
      <c r="D41" s="4" t="s">
        <v>3</v>
      </c>
      <c r="E41" s="4" t="s">
        <v>5</v>
      </c>
      <c r="F41" s="4" t="s">
        <v>4</v>
      </c>
      <c r="G41" s="2" t="s">
        <v>10</v>
      </c>
      <c r="H41" s="2" t="s">
        <v>6</v>
      </c>
      <c r="I41" s="2" t="s">
        <v>8</v>
      </c>
      <c r="J41" s="2" t="s">
        <v>9</v>
      </c>
      <c r="K41" s="52" t="s">
        <v>32</v>
      </c>
    </row>
    <row r="42" spans="1:11" ht="105" customHeight="1" x14ac:dyDescent="0.25">
      <c r="A42" s="58" t="s">
        <v>151</v>
      </c>
      <c r="B42" s="9" t="s">
        <v>36</v>
      </c>
      <c r="C42" s="10" t="s">
        <v>252</v>
      </c>
      <c r="D42" s="11">
        <v>150000</v>
      </c>
      <c r="E42" s="11">
        <v>0</v>
      </c>
      <c r="F42" s="11">
        <f>D42</f>
        <v>150000</v>
      </c>
      <c r="G42" s="9" t="s">
        <v>56</v>
      </c>
      <c r="H42" s="12" t="s">
        <v>75</v>
      </c>
      <c r="I42" s="12" t="s">
        <v>19</v>
      </c>
      <c r="J42" s="12" t="s">
        <v>335</v>
      </c>
      <c r="K42" s="55" t="s">
        <v>78</v>
      </c>
    </row>
    <row r="43" spans="1:11" ht="57" customHeight="1" x14ac:dyDescent="0.25">
      <c r="A43" s="58" t="s">
        <v>240</v>
      </c>
      <c r="B43" s="9" t="s">
        <v>36</v>
      </c>
      <c r="C43" s="10" t="s">
        <v>252</v>
      </c>
      <c r="D43" s="11">
        <v>350000</v>
      </c>
      <c r="E43" s="11">
        <v>0</v>
      </c>
      <c r="F43" s="11">
        <f>D43</f>
        <v>350000</v>
      </c>
      <c r="G43" s="9" t="s">
        <v>56</v>
      </c>
      <c r="H43" s="12" t="s">
        <v>75</v>
      </c>
      <c r="I43" s="12" t="s">
        <v>19</v>
      </c>
      <c r="J43" s="12" t="s">
        <v>122</v>
      </c>
      <c r="K43" s="10" t="s">
        <v>47</v>
      </c>
    </row>
    <row r="44" spans="1:11" ht="84" customHeight="1" x14ac:dyDescent="0.25">
      <c r="A44" s="58" t="s">
        <v>239</v>
      </c>
      <c r="B44" s="9" t="s">
        <v>36</v>
      </c>
      <c r="C44" s="10" t="s">
        <v>252</v>
      </c>
      <c r="D44" s="11">
        <v>175000</v>
      </c>
      <c r="E44" s="11">
        <v>30000</v>
      </c>
      <c r="F44" s="11">
        <f>D44-E44</f>
        <v>145000</v>
      </c>
      <c r="G44" s="9" t="s">
        <v>56</v>
      </c>
      <c r="H44" s="12" t="s">
        <v>75</v>
      </c>
      <c r="I44" s="12" t="s">
        <v>19</v>
      </c>
      <c r="J44" s="12" t="s">
        <v>335</v>
      </c>
      <c r="K44" s="10" t="s">
        <v>47</v>
      </c>
    </row>
    <row r="45" spans="1:11" x14ac:dyDescent="0.25">
      <c r="A45" s="80"/>
      <c r="B45" s="80"/>
      <c r="C45" s="80"/>
      <c r="D45" s="80"/>
      <c r="E45" s="80"/>
      <c r="F45" s="80"/>
      <c r="G45" s="80"/>
      <c r="H45" s="80"/>
      <c r="I45" s="80"/>
      <c r="J45" s="80"/>
      <c r="K45" s="80"/>
    </row>
    <row r="46" spans="1:11" ht="31.5" x14ac:dyDescent="0.25">
      <c r="A46" s="77" t="s">
        <v>272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</row>
    <row r="47" spans="1:11" ht="66" customHeight="1" x14ac:dyDescent="0.25">
      <c r="A47" s="2" t="s">
        <v>67</v>
      </c>
      <c r="B47" s="2" t="s">
        <v>7</v>
      </c>
      <c r="C47" s="2" t="s">
        <v>2</v>
      </c>
      <c r="D47" s="4" t="s">
        <v>3</v>
      </c>
      <c r="E47" s="4" t="s">
        <v>5</v>
      </c>
      <c r="F47" s="4" t="s">
        <v>4</v>
      </c>
      <c r="G47" s="2" t="s">
        <v>10</v>
      </c>
      <c r="H47" s="2" t="s">
        <v>6</v>
      </c>
      <c r="I47" s="2" t="s">
        <v>8</v>
      </c>
      <c r="J47" s="2" t="s">
        <v>9</v>
      </c>
      <c r="K47" s="52" t="s">
        <v>32</v>
      </c>
    </row>
    <row r="48" spans="1:11" ht="75" customHeight="1" x14ac:dyDescent="0.25">
      <c r="A48" s="34" t="s">
        <v>151</v>
      </c>
      <c r="B48" s="9" t="s">
        <v>18</v>
      </c>
      <c r="C48" s="10" t="s">
        <v>273</v>
      </c>
      <c r="D48" s="11">
        <v>60000</v>
      </c>
      <c r="E48" s="11">
        <v>0</v>
      </c>
      <c r="F48" s="11">
        <v>60000</v>
      </c>
      <c r="G48" s="9" t="s">
        <v>28</v>
      </c>
      <c r="H48" s="10" t="s">
        <v>13</v>
      </c>
      <c r="I48" s="9" t="s">
        <v>14</v>
      </c>
      <c r="J48" s="12"/>
      <c r="K48" s="10"/>
    </row>
    <row r="49" spans="1:12" ht="75" customHeight="1" x14ac:dyDescent="0.25">
      <c r="A49" s="34" t="s">
        <v>239</v>
      </c>
      <c r="B49" s="9" t="s">
        <v>18</v>
      </c>
      <c r="C49" s="10" t="s">
        <v>273</v>
      </c>
      <c r="D49" s="11">
        <v>60000</v>
      </c>
      <c r="E49" s="11">
        <v>0</v>
      </c>
      <c r="F49" s="11">
        <v>60000</v>
      </c>
      <c r="G49" s="9" t="s">
        <v>28</v>
      </c>
      <c r="H49" s="10" t="s">
        <v>13</v>
      </c>
      <c r="I49" s="9" t="s">
        <v>14</v>
      </c>
      <c r="J49" s="12"/>
      <c r="K49" s="10"/>
    </row>
    <row r="50" spans="1:12" ht="75" customHeight="1" x14ac:dyDescent="0.25">
      <c r="A50" s="34" t="s">
        <v>317</v>
      </c>
      <c r="B50" s="9" t="s">
        <v>18</v>
      </c>
      <c r="C50" s="10" t="s">
        <v>273</v>
      </c>
      <c r="D50" s="11">
        <v>30000</v>
      </c>
      <c r="E50" s="11">
        <v>30000</v>
      </c>
      <c r="F50" s="11">
        <v>0</v>
      </c>
      <c r="G50" s="9" t="s">
        <v>28</v>
      </c>
      <c r="H50" s="10" t="s">
        <v>13</v>
      </c>
      <c r="I50" s="9" t="s">
        <v>14</v>
      </c>
      <c r="J50" s="12"/>
      <c r="K50" s="10"/>
    </row>
    <row r="51" spans="1:12" x14ac:dyDescent="0.25">
      <c r="A51" s="80"/>
      <c r="B51" s="80"/>
      <c r="C51" s="80"/>
      <c r="D51" s="80"/>
      <c r="E51" s="80"/>
      <c r="F51" s="80"/>
      <c r="G51" s="80"/>
      <c r="H51" s="80"/>
      <c r="I51" s="80"/>
      <c r="J51" s="80"/>
      <c r="K51" s="80"/>
    </row>
    <row r="53" spans="1:12" ht="18.75" x14ac:dyDescent="0.3">
      <c r="A53" s="97" t="s">
        <v>341</v>
      </c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</row>
    <row r="54" spans="1:12" ht="18.75" x14ac:dyDescent="0.3">
      <c r="A54" s="97" t="s">
        <v>339</v>
      </c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</row>
    <row r="55" spans="1:12" ht="18.75" x14ac:dyDescent="0.3">
      <c r="A55" s="97" t="s">
        <v>340</v>
      </c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</row>
    <row r="56" spans="1:12" x14ac:dyDescent="0.25">
      <c r="D56" t="s">
        <v>337</v>
      </c>
    </row>
  </sheetData>
  <mergeCells count="19">
    <mergeCell ref="A53:L53"/>
    <mergeCell ref="A54:L54"/>
    <mergeCell ref="A55:L55"/>
    <mergeCell ref="A2:K2"/>
    <mergeCell ref="A51:K51"/>
    <mergeCell ref="A7:K7"/>
    <mergeCell ref="A22:K22"/>
    <mergeCell ref="A28:K28"/>
    <mergeCell ref="A27:K27"/>
    <mergeCell ref="A23:K23"/>
    <mergeCell ref="A46:K46"/>
    <mergeCell ref="A32:K32"/>
    <mergeCell ref="A33:K33"/>
    <mergeCell ref="A45:K45"/>
    <mergeCell ref="A40:K40"/>
    <mergeCell ref="A39:K39"/>
    <mergeCell ref="A8:K8"/>
    <mergeCell ref="A15:K15"/>
    <mergeCell ref="A14:K14"/>
  </mergeCells>
  <pageMargins left="0.511811024" right="0.511811024" top="0.78740157499999996" bottom="0.78740157499999996" header="0.31496062000000002" footer="0.31496062000000002"/>
  <pageSetup paperSize="9" scale="5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Por Secretaria</vt:lpstr>
      <vt:lpstr>Agrupados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cp:lastPrinted>2024-12-18T16:53:26Z</cp:lastPrinted>
  <dcterms:created xsi:type="dcterms:W3CDTF">2024-05-03T21:07:13Z</dcterms:created>
  <dcterms:modified xsi:type="dcterms:W3CDTF">2024-12-18T17:06:36Z</dcterms:modified>
</cp:coreProperties>
</file>